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8640" windowHeight="11760"/>
  </bookViews>
  <sheets>
    <sheet name="School Data" sheetId="1" r:id="rId1"/>
    <sheet name="High Level Data" sheetId="2" r:id="rId2"/>
    <sheet name="Network Breakdown" sheetId="3" r:id="rId3"/>
  </sheets>
  <definedNames>
    <definedName name="_xlnm._FilterDatabase" localSheetId="2" hidden="1">'Network Breakdown'!$A$1:$D$17</definedName>
    <definedName name="_xlnm._FilterDatabase" localSheetId="0" hidden="1">'School Data'!$A$1:$AD$138</definedName>
  </definedNames>
  <calcPr calcId="162913"/>
</workbook>
</file>

<file path=xl/calcChain.xml><?xml version="1.0" encoding="utf-8"?>
<calcChain xmlns="http://schemas.openxmlformats.org/spreadsheetml/2006/main">
  <c r="B17" i="3" l="1"/>
  <c r="B16" i="3"/>
  <c r="R18" i="2" s="1"/>
  <c r="B15" i="3"/>
  <c r="B14" i="3"/>
  <c r="R16" i="2" s="1"/>
  <c r="B13" i="3"/>
  <c r="B12" i="3"/>
  <c r="B11" i="3"/>
  <c r="B10" i="3"/>
  <c r="R12" i="2" s="1"/>
  <c r="B9" i="3"/>
  <c r="R11" i="2" s="1"/>
  <c r="B8" i="3"/>
  <c r="R10" i="2" s="1"/>
  <c r="B7" i="3"/>
  <c r="B6" i="3"/>
  <c r="R8" i="2" s="1"/>
  <c r="B5" i="3"/>
  <c r="R7" i="2" s="1"/>
  <c r="B4" i="3"/>
  <c r="R6" i="2" s="1"/>
  <c r="B3" i="3"/>
  <c r="B2" i="3"/>
  <c r="R4" i="2" s="1"/>
  <c r="G22" i="2"/>
  <c r="D21" i="2"/>
  <c r="R19" i="2"/>
  <c r="R17" i="2"/>
  <c r="G17" i="2"/>
  <c r="G16" i="2"/>
  <c r="R15" i="2"/>
  <c r="R14" i="2"/>
  <c r="R13" i="2"/>
  <c r="O11" i="2"/>
  <c r="R9" i="2"/>
  <c r="R5" i="2"/>
  <c r="M5" i="2"/>
  <c r="M6" i="2" s="1"/>
  <c r="M7" i="2" s="1"/>
  <c r="M8" i="2" s="1"/>
  <c r="M9" i="2" s="1"/>
  <c r="M10" i="2" s="1"/>
  <c r="M12" i="2" s="1"/>
  <c r="M13" i="2" s="1"/>
  <c r="M14" i="2" s="1"/>
  <c r="M15" i="2" s="1"/>
  <c r="M16" i="2" s="1"/>
  <c r="M4" i="2"/>
  <c r="Z138" i="1"/>
  <c r="Y138" i="1"/>
  <c r="X138" i="1"/>
  <c r="F15" i="2" s="1"/>
  <c r="G15" i="2" s="1"/>
  <c r="W138" i="1"/>
  <c r="F14" i="2" s="1"/>
  <c r="G14" i="2" s="1"/>
  <c r="V138" i="1"/>
  <c r="F13" i="2" s="1"/>
  <c r="G13" i="2" s="1"/>
  <c r="U138" i="1"/>
  <c r="F12" i="2" s="1"/>
  <c r="G12" i="2" s="1"/>
  <c r="T138" i="1"/>
  <c r="F10" i="2" s="1"/>
  <c r="G10" i="2" s="1"/>
  <c r="S138" i="1"/>
  <c r="F9" i="2" s="1"/>
  <c r="G9" i="2" s="1"/>
  <c r="R138" i="1"/>
  <c r="F8" i="2" s="1"/>
  <c r="G8" i="2" s="1"/>
  <c r="Q138" i="1"/>
  <c r="F7" i="2" s="1"/>
  <c r="G7" i="2" s="1"/>
  <c r="P138" i="1"/>
  <c r="F6" i="2" s="1"/>
  <c r="G6" i="2" s="1"/>
  <c r="O138" i="1"/>
  <c r="F5" i="2" s="1"/>
  <c r="G5" i="2" s="1"/>
  <c r="N138" i="1"/>
  <c r="F4" i="2" s="1"/>
  <c r="N4" i="2" s="1"/>
  <c r="M138" i="1"/>
  <c r="L138" i="1"/>
  <c r="K138" i="1"/>
  <c r="J138" i="1"/>
  <c r="I138" i="1"/>
  <c r="H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C16" i="3" s="1"/>
  <c r="D16" i="3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C15" i="3" s="1"/>
  <c r="D15" i="3" s="1"/>
  <c r="AA10" i="1"/>
  <c r="AA9" i="1"/>
  <c r="C10" i="3" s="1"/>
  <c r="S12" i="2" s="1"/>
  <c r="AA8" i="1"/>
  <c r="AA7" i="1"/>
  <c r="C9" i="3" s="1"/>
  <c r="AA6" i="1"/>
  <c r="AA5" i="1"/>
  <c r="C6" i="3" s="1"/>
  <c r="AA4" i="1"/>
  <c r="C11" i="3" s="1"/>
  <c r="D11" i="3" s="1"/>
  <c r="AA3" i="1"/>
  <c r="C8" i="3" s="1"/>
  <c r="D8" i="3" s="1"/>
  <c r="C12" i="3" l="1"/>
  <c r="D12" i="3" s="1"/>
  <c r="R20" i="2"/>
  <c r="T12" i="2"/>
  <c r="D6" i="3"/>
  <c r="M17" i="2"/>
  <c r="O17" i="2" s="1"/>
  <c r="O16" i="2"/>
  <c r="O4" i="2"/>
  <c r="N5" i="2"/>
  <c r="D9" i="3"/>
  <c r="S11" i="2"/>
  <c r="T11" i="2" s="1"/>
  <c r="F21" i="2"/>
  <c r="G21" i="2" s="1"/>
  <c r="D10" i="3"/>
  <c r="C4" i="3"/>
  <c r="C5" i="3"/>
  <c r="C2" i="3"/>
  <c r="C13" i="3"/>
  <c r="G4" i="2"/>
  <c r="S8" i="2"/>
  <c r="T8" i="2" s="1"/>
  <c r="S10" i="2"/>
  <c r="T10" i="2" s="1"/>
  <c r="S13" i="2"/>
  <c r="T13" i="2" s="1"/>
  <c r="S18" i="2"/>
  <c r="T18" i="2" s="1"/>
  <c r="C3" i="3"/>
  <c r="C7" i="3"/>
  <c r="C14" i="3"/>
  <c r="C17" i="3"/>
  <c r="AA138" i="1"/>
  <c r="S14" i="2"/>
  <c r="T14" i="2" s="1"/>
  <c r="S17" i="2"/>
  <c r="T17" i="2" s="1"/>
  <c r="B18" i="3"/>
  <c r="D14" i="3" l="1"/>
  <c r="S16" i="2"/>
  <c r="T16" i="2" s="1"/>
  <c r="D3" i="3"/>
  <c r="S5" i="2"/>
  <c r="T5" i="2" s="1"/>
  <c r="O5" i="2"/>
  <c r="N6" i="2"/>
  <c r="D17" i="3"/>
  <c r="S19" i="2"/>
  <c r="T19" i="2" s="1"/>
  <c r="D5" i="3"/>
  <c r="S7" i="2"/>
  <c r="T7" i="2" s="1"/>
  <c r="C18" i="3"/>
  <c r="D18" i="3" s="1"/>
  <c r="S4" i="2"/>
  <c r="D2" i="3"/>
  <c r="D7" i="3"/>
  <c r="S9" i="2"/>
  <c r="T9" i="2" s="1"/>
  <c r="D13" i="3"/>
  <c r="S15" i="2"/>
  <c r="T15" i="2" s="1"/>
  <c r="D4" i="3"/>
  <c r="S6" i="2"/>
  <c r="T6" i="2" s="1"/>
  <c r="S20" i="2" l="1"/>
  <c r="T20" i="2" s="1"/>
  <c r="T4" i="2"/>
  <c r="O6" i="2"/>
  <c r="N7" i="2"/>
  <c r="O7" i="2" l="1"/>
  <c r="N8" i="2"/>
  <c r="O8" i="2" l="1"/>
  <c r="N9" i="2"/>
  <c r="O9" i="2" l="1"/>
  <c r="N10" i="2"/>
  <c r="O10" i="2" l="1"/>
  <c r="N12" i="2"/>
  <c r="O12" i="2" l="1"/>
  <c r="N13" i="2"/>
  <c r="O13" i="2" l="1"/>
  <c r="N14" i="2"/>
  <c r="O14" i="2" l="1"/>
  <c r="N15" i="2"/>
  <c r="O15" i="2" s="1"/>
</calcChain>
</file>

<file path=xl/comments1.xml><?xml version="1.0" encoding="utf-8"?>
<comments xmlns="http://schemas.openxmlformats.org/spreadsheetml/2006/main">
  <authors>
    <author/>
  </authors>
  <commentList>
    <comment ref="C13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  <comment ref="A99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<sst xmlns="http://schemas.openxmlformats.org/spreadsheetml/2006/main" count="891" uniqueCount="247">
  <si>
    <t>Network goal SY 18-19</t>
  </si>
  <si>
    <t>Running Totals for SY 18-19</t>
  </si>
  <si>
    <t>% Progress Towards Goal</t>
  </si>
  <si>
    <t>CHA</t>
  </si>
  <si>
    <t>School #</t>
  </si>
  <si>
    <t>Region</t>
  </si>
  <si>
    <t>ECHS</t>
  </si>
  <si>
    <t xml:space="preserve">School </t>
  </si>
  <si>
    <t>Title I</t>
  </si>
  <si>
    <t>Tiered Supports</t>
  </si>
  <si>
    <t>Network</t>
  </si>
  <si>
    <t>SY 17-18 SPF</t>
  </si>
  <si>
    <t>SY 14-15 DATA</t>
  </si>
  <si>
    <t>SY 15-16 TARGETS</t>
  </si>
  <si>
    <t>SY 15-16 TOTAL</t>
  </si>
  <si>
    <t>ES 1</t>
  </si>
  <si>
    <t>SY 16-17 TOTALS</t>
  </si>
  <si>
    <t>SY 17-18 TOTALS</t>
  </si>
  <si>
    <t>SY 18-19 TARGETS</t>
  </si>
  <si>
    <t>June '18</t>
  </si>
  <si>
    <t>ES 2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</si>
  <si>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</si>
  <si>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</si>
  <si>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</si>
  <si>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</si>
  <si>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</si>
  <si>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</si>
  <si>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</si>
  <si>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</si>
  <si>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</si>
  <si>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</si>
  <si>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</si>
  <si>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</si>
  <si>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</si>
  <si>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Mini Grant Fall '18 Allocation</t>
  </si>
  <si>
    <t>Mini Grant Spring '19 Allocation</t>
  </si>
  <si>
    <t>ES 3</t>
  </si>
  <si>
    <t>ES 4</t>
  </si>
  <si>
    <t>SUMMER MELT VISITS</t>
  </si>
  <si>
    <t>ES 5</t>
  </si>
  <si>
    <t>-</t>
  </si>
  <si>
    <t>ES 6</t>
  </si>
  <si>
    <t>ES 7</t>
  </si>
  <si>
    <t xml:space="preserve">HS </t>
  </si>
  <si>
    <t xml:space="preserve">HSP </t>
  </si>
  <si>
    <t>FNE</t>
  </si>
  <si>
    <t>IMO</t>
  </si>
  <si>
    <t>OAKLAND</t>
  </si>
  <si>
    <t>Yes</t>
  </si>
  <si>
    <t>LLN</t>
  </si>
  <si>
    <t xml:space="preserve">MS </t>
  </si>
  <si>
    <t>NDIZ</t>
  </si>
  <si>
    <t>TOTALS</t>
  </si>
  <si>
    <t>SW</t>
  </si>
  <si>
    <t>PASCUAL LEDOUX</t>
  </si>
  <si>
    <t>No</t>
  </si>
  <si>
    <t>NW</t>
  </si>
  <si>
    <t>DCIS - FAIRMONT</t>
  </si>
  <si>
    <t>CHA/FNE</t>
  </si>
  <si>
    <t>MONARCH MONTESSORI</t>
  </si>
  <si>
    <t>SE</t>
  </si>
  <si>
    <t>JOE SHOEMAKER</t>
  </si>
  <si>
    <t>RMP CREEKSIDE</t>
  </si>
  <si>
    <t>DCIS - FORD</t>
  </si>
  <si>
    <t>CTD @ GREENLEE</t>
  </si>
  <si>
    <t>NNE</t>
  </si>
  <si>
    <t>DENVER GREEN</t>
  </si>
  <si>
    <t>ESCALANTE BIGGS</t>
  </si>
  <si>
    <t>RMP SOUTHWEST</t>
  </si>
  <si>
    <t>KCAA ES</t>
  </si>
  <si>
    <t>MSLA</t>
  </si>
  <si>
    <t>CEN</t>
  </si>
  <si>
    <t>COLE ARTS AND SCIENCE ACADEMY</t>
  </si>
  <si>
    <t>TREVISTA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</si>
  <si>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</si>
  <si>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</si>
  <si>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</si>
  <si>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</si>
  <si>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</si>
  <si>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</si>
  <si>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</si>
  <si>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</si>
  <si>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</si>
  <si>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</si>
  <si>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</si>
  <si>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</si>
  <si>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</si>
  <si>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</si>
  <si>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</si>
  <si>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</si>
  <si>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</si>
  <si>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</si>
  <si>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</si>
  <si>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</si>
  <si>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</si>
  <si>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</si>
  <si>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</si>
  <si>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</si>
  <si>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</si>
  <si>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</si>
  <si>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</si>
  <si>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</si>
  <si>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</si>
  <si>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</si>
  <si>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</si>
  <si>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</si>
  <si>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</si>
  <si>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</si>
  <si>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</si>
  <si>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</si>
  <si>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LINCOLN ELEMENTARY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</si>
  <si>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</si>
  <si>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</si>
  <si>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</si>
  <si>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</si>
  <si>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</si>
  <si>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</si>
  <si>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</si>
  <si>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</si>
  <si>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</si>
  <si>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</si>
  <si>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</si>
  <si>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</si>
  <si>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</si>
  <si>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</si>
  <si>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</si>
  <si>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</si>
  <si>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</si>
  <si>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</si>
  <si>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</si>
  <si>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</si>
  <si>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</si>
  <si>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</si>
  <si>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</si>
  <si>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</si>
  <si>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</si>
  <si>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</si>
  <si>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</si>
  <si>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</si>
  <si>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</si>
  <si>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</si>
  <si>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</si>
  <si>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</si>
  <si>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</si>
  <si>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</si>
  <si>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</si>
  <si>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</si>
  <si>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 xml:space="preserve">Yes 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</si>
  <si>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</si>
  <si>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</si>
  <si>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</si>
  <si>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</si>
  <si>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</si>
  <si>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</si>
  <si>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</si>
  <si>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</si>
  <si>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6-12</t>
  </si>
  <si>
    <t>NCAS MS</t>
  </si>
  <si>
    <t>DENVER DISCOVERY</t>
  </si>
  <si>
    <t>DSST GVR MS</t>
  </si>
  <si>
    <t>yes</t>
  </si>
  <si>
    <t>LAKE</t>
  </si>
  <si>
    <t>LINCOLN HS</t>
  </si>
  <si>
    <t>HS</t>
  </si>
  <si>
    <t>EAST</t>
  </si>
  <si>
    <t>NO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</si>
  <si>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</si>
  <si>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</si>
  <si>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</si>
  <si>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</si>
  <si>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</si>
  <si>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</si>
  <si>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</si>
  <si>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</si>
  <si>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</si>
  <si>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DELTA HS</t>
  </si>
  <si>
    <t>HSP</t>
  </si>
  <si>
    <t>HIGH TECH EARLY COLLEGE</t>
  </si>
  <si>
    <t>FLORENCE CRITTENTON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</si>
  <si>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</si>
  <si>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</si>
  <si>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</si>
  <si>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</si>
  <si>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</si>
  <si>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</si>
  <si>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</si>
  <si>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</si>
  <si>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</si>
  <si>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</si>
  <si>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</si>
  <si>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</si>
  <si>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</si>
  <si>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</si>
  <si>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</si>
  <si>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</si>
  <si>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</si>
  <si>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</si>
  <si>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</si>
  <si>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</si>
  <si>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</si>
  <si>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</si>
  <si>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</si>
  <si>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419/469</t>
  </si>
  <si>
    <t>MLK</t>
  </si>
  <si>
    <t>431/461</t>
  </si>
  <si>
    <t>DCIS BAKER MS/HS</t>
  </si>
  <si>
    <t>447/466</t>
  </si>
  <si>
    <t>DCIS MONTBELLO HS/MS</t>
  </si>
  <si>
    <t>449/465</t>
  </si>
  <si>
    <t>KCAA MS/HS</t>
  </si>
  <si>
    <t>477/671</t>
  </si>
  <si>
    <t>P.R.E.P. MS/HS</t>
  </si>
  <si>
    <t xml:space="preserve"> </t>
  </si>
  <si>
    <t>PTHV Monthly Totals</t>
  </si>
  <si>
    <t>PTHV Monthly Cumulative</t>
  </si>
  <si>
    <t>Network Progress Toward Goal</t>
  </si>
  <si>
    <t>*Does not include individual summer visits or charter partners</t>
  </si>
  <si>
    <t>SY 14-15</t>
  </si>
  <si>
    <t>SY 15-16</t>
  </si>
  <si>
    <t>SY 16-17</t>
  </si>
  <si>
    <t>SY 17-18</t>
  </si>
  <si>
    <t>SY 18-19</t>
  </si>
  <si>
    <t>Difference from 
SY 17-18 to SY 18-19</t>
  </si>
  <si>
    <t>SY16-17</t>
  </si>
  <si>
    <t>SY17-18</t>
  </si>
  <si>
    <t>Difference from SY 17-18 to SY 18-19</t>
  </si>
  <si>
    <t>June</t>
  </si>
  <si>
    <t>ES1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</si>
  <si>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</si>
  <si>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</si>
  <si>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</si>
  <si>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</si>
  <si>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</si>
  <si>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</si>
  <si>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</si>
  <si>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</si>
  <si>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</si>
  <si>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</si>
  <si>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</si>
  <si>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Goal </t>
  </si>
  <si>
    <t>Exceeded Goal (more than 100%)</t>
  </si>
  <si>
    <t>Within Range of Goal (btwn 90 - 99%)</t>
  </si>
  <si>
    <t>Approaching Goal (btwn 70 - 89%)</t>
  </si>
  <si>
    <t>Not Approaching Goal (less than 70%)</t>
  </si>
  <si>
    <t>Percent of Schools</t>
  </si>
  <si>
    <t>Number of Schools</t>
  </si>
  <si>
    <t>DATA AS OF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</si>
</sst>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-d"/>
    <numFmt numFmtId="165" formatCode="&quot;$&quot;#,##0.00"/>
  </numFmts>
  <fonts count="15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2"/>
      <color rgb="FF222222"/>
      <name val="Roboto"/>
    </font>
    <font>
      <b/>
      <sz val="11"/>
      <color rgb="FF000000"/>
      <name val="Calibri"/>
    </font>
    <font>
      <sz val="12"/>
      <color rgb="FF333333"/>
      <name val="Q_serif"/>
    </font>
    <font>
      <sz val="11"/>
      <name val="Calibri"/>
    </font>
    <font>
      <i/>
      <sz val="11"/>
      <color rgb="FF000000"/>
      <name val="Calibri"/>
    </font>
    <font>
      <sz val="10"/>
      <color rgb="FF000000"/>
      <name val="Calibri"/>
    </font>
    <font>
      <sz val="10"/>
      <name val="Calibri"/>
    </font>
    <font>
      <sz val="9"/>
      <name val="Calibri"/>
    </font>
    <font>
      <b/>
      <sz val="10"/>
      <name val="Calibri"/>
    </font>
    <font>
      <sz val="10"/>
      <color rgb="FF000000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4C7C3"/>
        <bgColor rgb="FFF4C7C3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FFC071"/>
        <bgColor rgb="FFFFC071"/>
      </patternFill>
    </fill>
    <fill>
      <patternFill patternType="solid">
        <fgColor rgb="FFA8DC85"/>
        <bgColor rgb="FFA8DC85"/>
      </patternFill>
    </fill>
    <fill>
      <patternFill patternType="solid">
        <fgColor rgb="FFFF8079"/>
        <bgColor rgb="FFFF8079"/>
      </patternFill>
    </fill>
    <fill>
      <patternFill patternType="solid">
        <fgColor rgb="FF9FC5E8"/>
        <bgColor rgb="FF9FC5E8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2C4DE"/>
        <bgColor rgb="FF92C4DE"/>
      </patternFill>
    </fill>
    <fill>
      <patternFill patternType="solid">
        <fgColor rgb="FFF7E282"/>
        <bgColor rgb="FFF7E282"/>
      </patternFill>
    </fill>
    <fill>
      <patternFill patternType="solid">
        <fgColor rgb="FFFFFF00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/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2" fillId="4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9" fontId="1" fillId="0" borderId="0" xfId="0" applyNumberFormat="1" applyFont="1"/>
    <xf numFmtId="0" fontId="2" fillId="0" borderId="6" xfId="0" applyFont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7" xfId="0" applyFont="1" applyBorder="1" applyAlignment="1">
      <alignment horizontal="center" vertical="top"/>
    </xf>
    <xf numFmtId="0" fontId="2" fillId="1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11" borderId="7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5" xfId="0" applyFont="1" applyFill="1" applyBorder="1" applyAlignment="1">
      <alignment horizontal="center" vertical="top"/>
    </xf>
    <xf numFmtId="0" fontId="6" fillId="12" borderId="7" xfId="0" applyFont="1" applyFill="1" applyBorder="1" applyAlignment="1">
      <alignment horizontal="center"/>
    </xf>
    <xf numFmtId="0" fontId="6" fillId="3" borderId="0" xfId="0" applyFont="1" applyFill="1"/>
    <xf numFmtId="0" fontId="6" fillId="0" borderId="0" xfId="0" applyFont="1" applyAlignment="1"/>
    <xf numFmtId="0" fontId="2" fillId="13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2" fillId="10" borderId="7" xfId="0" applyNumberFormat="1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2" fillId="13" borderId="7" xfId="0" applyFont="1" applyFill="1" applyBorder="1" applyAlignment="1">
      <alignment horizontal="center" vertical="top"/>
    </xf>
    <xf numFmtId="0" fontId="2" fillId="14" borderId="5" xfId="0" applyFont="1" applyFill="1" applyBorder="1" applyAlignment="1">
      <alignment horizontal="center" vertical="top"/>
    </xf>
    <xf numFmtId="0" fontId="2" fillId="15" borderId="7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" fillId="16" borderId="5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7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8" fillId="17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18" borderId="0" xfId="0" applyFont="1" applyFill="1" applyAlignment="1">
      <alignment horizontal="left" vertical="top"/>
    </xf>
    <xf numFmtId="0" fontId="8" fillId="18" borderId="0" xfId="0" applyFont="1" applyFill="1" applyAlignment="1">
      <alignment vertical="top"/>
    </xf>
    <xf numFmtId="0" fontId="9" fillId="0" borderId="0" xfId="0" applyFont="1"/>
    <xf numFmtId="0" fontId="8" fillId="19" borderId="0" xfId="0" applyFont="1" applyFill="1" applyAlignment="1">
      <alignment vertical="top" wrapText="1"/>
    </xf>
    <xf numFmtId="0" fontId="2" fillId="20" borderId="8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8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21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21" borderId="0" xfId="0" applyFont="1" applyFill="1" applyAlignment="1">
      <alignment horizontal="center" vertical="top"/>
    </xf>
    <xf numFmtId="0" fontId="11" fillId="0" borderId="8" xfId="0" applyFont="1" applyBorder="1" applyAlignment="1"/>
    <xf numFmtId="0" fontId="8" fillId="0" borderId="8" xfId="0" applyFont="1" applyBorder="1" applyAlignment="1">
      <alignment horizontal="center" vertical="top"/>
    </xf>
    <xf numFmtId="10" fontId="8" fillId="0" borderId="8" xfId="0" applyNumberFormat="1" applyFont="1" applyBorder="1" applyAlignment="1">
      <alignment horizontal="center" vertical="top"/>
    </xf>
    <xf numFmtId="0" fontId="11" fillId="0" borderId="8" xfId="0" applyFont="1" applyBorder="1"/>
    <xf numFmtId="0" fontId="8" fillId="22" borderId="0" xfId="0" applyFont="1" applyFill="1" applyAlignment="1">
      <alignment horizontal="right" vertical="top"/>
    </xf>
    <xf numFmtId="0" fontId="8" fillId="22" borderId="0" xfId="0" applyFont="1" applyFill="1" applyAlignment="1">
      <alignment horizontal="center" vertical="top"/>
    </xf>
    <xf numFmtId="0" fontId="8" fillId="22" borderId="0" xfId="0" applyFont="1" applyFill="1" applyAlignment="1">
      <alignment horizontal="center" vertical="top"/>
    </xf>
    <xf numFmtId="4" fontId="8" fillId="22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11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8" fillId="23" borderId="8" xfId="0" applyFont="1" applyFill="1" applyBorder="1" applyAlignment="1">
      <alignment vertical="top"/>
    </xf>
    <xf numFmtId="0" fontId="8" fillId="23" borderId="8" xfId="0" applyFont="1" applyFill="1" applyBorder="1" applyAlignment="1">
      <alignment horizontal="center" vertical="top"/>
    </xf>
    <xf numFmtId="10" fontId="8" fillId="23" borderId="8" xfId="0" applyNumberFormat="1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top"/>
    </xf>
    <xf numFmtId="3" fontId="8" fillId="24" borderId="0" xfId="0" applyNumberFormat="1" applyFont="1" applyFill="1" applyAlignment="1">
      <alignment horizontal="center" vertical="top"/>
    </xf>
    <xf numFmtId="4" fontId="8" fillId="24" borderId="0" xfId="0" applyNumberFormat="1" applyFont="1" applyFill="1" applyAlignment="1">
      <alignment horizontal="center" vertical="top"/>
    </xf>
    <xf numFmtId="0" fontId="8" fillId="25" borderId="0" xfId="0" applyFont="1" applyFill="1" applyAlignment="1">
      <alignment vertical="top" wrapText="1"/>
    </xf>
    <xf numFmtId="0" fontId="8" fillId="18" borderId="0" xfId="0" applyFont="1" applyFill="1" applyAlignment="1">
      <alignment vertical="top" wrapText="1"/>
    </xf>
    <xf numFmtId="0" fontId="8" fillId="26" borderId="0" xfId="0" applyFont="1" applyFill="1" applyAlignment="1">
      <alignment vertical="top"/>
    </xf>
    <xf numFmtId="9" fontId="8" fillId="0" borderId="0" xfId="0" applyNumberFormat="1" applyFont="1" applyAlignment="1">
      <alignment horizontal="center" vertical="top"/>
    </xf>
    <xf numFmtId="0" fontId="8" fillId="19" borderId="0" xfId="0" applyFont="1" applyFill="1" applyAlignment="1">
      <alignment vertical="top" wrapText="1"/>
    </xf>
    <xf numFmtId="0" fontId="1" fillId="0" borderId="9" xfId="0" applyFont="1" applyBorder="1"/>
    <xf numFmtId="0" fontId="9" fillId="16" borderId="0" xfId="0" applyFont="1" applyFill="1" applyAlignment="1"/>
    <xf numFmtId="0" fontId="0" fillId="0" borderId="0" xfId="0" applyFont="1" applyAlignment="1"/>
    <xf numFmtId="0" fontId="13" fillId="27" borderId="0" xfId="0" applyFont="1" applyFill="1" applyAlignment="1">
      <alignment wrapText="1"/>
    </xf>
    <xf numFmtId="10" fontId="14" fillId="28" borderId="10" xfId="0" applyNumberFormat="1" applyFont="1" applyFill="1" applyBorder="1" applyAlignment="1">
      <alignment horizontal="center" vertical="top" wrapText="1"/>
    </xf>
    <xf numFmtId="10" fontId="14" fillId="29" borderId="10" xfId="0" applyNumberFormat="1" applyFont="1" applyFill="1" applyBorder="1" applyAlignment="1">
      <alignment horizontal="center" vertical="top" wrapText="1"/>
    </xf>
    <xf numFmtId="10" fontId="14" fillId="3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588734</xdr:colOff>
      <xdr:row>22</xdr:row>
      <xdr:rowOff>132443</xdr:rowOff>
    </xdr:from>
    <xdr:to>
      <xdr:col>6</xdr:col>
      <xdr:colOff>1052284</xdr:colOff>
      <xdr:row>46</xdr:row>
      <xdr:rowOff>144523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734" y="3888014"/>
          <a:ext cx="6006193" cy="393093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451756</xdr:colOff>
      <xdr:row>18</xdr:row>
      <xdr:rowOff>126999</xdr:rowOff>
    </xdr:from>
    <xdr:to>
      <xdr:col>14</xdr:col>
      <xdr:colOff>290285</xdr:colOff>
      <xdr:row>46</xdr:row>
      <xdr:rowOff>148353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7185" y="3229428"/>
          <a:ext cx="7258957" cy="459335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616857</xdr:colOff>
      <xdr:row>21</xdr:row>
      <xdr:rowOff>126999</xdr:rowOff>
    </xdr:from>
    <xdr:to>
      <xdr:col>21</xdr:col>
      <xdr:colOff>131600</xdr:colOff>
      <xdr:row>46</xdr:row>
      <xdr:rowOff>132832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22714" y="3719285"/>
          <a:ext cx="6726529" cy="4087976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J10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7" sqref="A2:A137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0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3.453125" customWidth="1"/>
    <col min="14" max="14" width="8.7265625" customWidth="1"/>
    <col min="15" max="15" width="7.26953125" customWidth="1"/>
    <col min="16" max="16" width="10" customWidth="1"/>
    <col min="17" max="17" width="14" customWidth="1"/>
    <col min="18" max="18" width="11.54296875" customWidth="1"/>
    <col min="19" max="19" width="13.26953125" customWidth="1"/>
    <col min="20" max="20" width="12.81640625" customWidth="1"/>
    <col min="21" max="21" width="10.54296875" customWidth="1"/>
    <col min="22" max="22" width="12.54296875" customWidth="1"/>
    <col min="23" max="23" width="11.26953125" customWidth="1"/>
    <col min="24" max="24" width="10.08984375" customWidth="1"/>
    <col min="25" max="25" width="11.54296875" hidden="1" customWidth="1"/>
    <col min="26" max="26" width="9.26953125" hidden="1" customWidth="1"/>
    <col min="27" max="27" width="16.453125" customWidth="1"/>
    <col min="28" max="28" width="20.453125" customWidth="1"/>
    <col min="29" max="30" width="14.453125" hidden="1"/>
  </cols>
  <sheetData>
    <row r="1" spans="1:140" ht="44" thickBot="1">
      <c r="A1" s="6" t="s">
        <v>4</v>
      </c>
      <c r="B1" s="8" t="s">
        <v>5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12</v>
      </c>
      <c r="I1" s="12" t="s">
        <v>13</v>
      </c>
      <c r="J1" s="14" t="s">
        <v>14</v>
      </c>
      <c r="K1" s="14" t="s">
        <v>16</v>
      </c>
      <c r="L1" s="15" t="s">
        <v>17</v>
      </c>
      <c r="M1" s="16" t="s">
        <v>18</v>
      </c>
      <c r="N1" s="17" t="s">
        <v>19</v>
      </c>
      <c r="O1" s="17" t="s">
        <v>21</v>
      </c>
      <c r="P1" s="17" t="s">
        <v>22</v>
      </c>
      <c r="Q1" s="17" t="s">
        <v>23</v>
      </c>
      <c r="R1" s="17" t="s">
        <v>24</v>
      </c>
      <c r="S1" s="17" t="s">
        <v>25</v>
      </c>
      <c r="T1" s="17" t="s">
        <v>26</v>
      </c>
      <c r="U1" s="17" t="s">
        <v>27</v>
      </c>
      <c r="V1" s="17" t="s">
        <v>28</v>
      </c>
      <c r="W1" s="17" t="s">
        <v>29</v>
      </c>
      <c r="X1" s="17" t="s">
        <v>30</v>
      </c>
      <c r="Y1" s="17" t="s">
        <v>31</v>
      </c>
      <c r="Z1" s="17" t="s">
        <v>32</v>
      </c>
      <c r="AA1" s="14" t="s">
        <v>33</v>
      </c>
      <c r="AB1" s="14" t="s">
        <v>2</v>
      </c>
      <c r="AC1" s="18" t="s">
        <v>34</v>
      </c>
      <c r="AD1" s="18" t="s">
        <v>35</v>
      </c>
      <c r="AE1" s="115" t="s">
        <v>246</v>
      </c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</row>
    <row r="2" spans="1:140" ht="15" thickBot="1">
      <c r="A2" s="20">
        <v>0</v>
      </c>
      <c r="B2" s="21"/>
      <c r="C2" s="23" t="s">
        <v>38</v>
      </c>
      <c r="D2" s="21"/>
      <c r="E2" s="21"/>
      <c r="F2" s="21"/>
      <c r="G2" s="21"/>
      <c r="H2" s="21" t="s">
        <v>40</v>
      </c>
      <c r="I2" s="21" t="s">
        <v>40</v>
      </c>
      <c r="J2" s="21" t="s">
        <v>40</v>
      </c>
      <c r="K2" s="21" t="s">
        <v>40</v>
      </c>
      <c r="L2" s="24">
        <v>99</v>
      </c>
      <c r="M2" s="25">
        <v>100</v>
      </c>
      <c r="N2" s="26"/>
      <c r="O2" s="26"/>
      <c r="P2" s="26"/>
      <c r="Q2" s="26"/>
      <c r="R2" s="27"/>
      <c r="S2" s="21"/>
      <c r="T2" s="21"/>
      <c r="U2" s="21"/>
      <c r="V2" s="21"/>
      <c r="W2" s="21"/>
      <c r="X2" s="21"/>
      <c r="Y2" s="21"/>
      <c r="Z2" s="21"/>
      <c r="AA2" s="21"/>
      <c r="AB2" s="116">
        <v>0</v>
      </c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</row>
    <row r="3" spans="1:140" ht="15" thickBot="1">
      <c r="A3" s="20">
        <v>150</v>
      </c>
      <c r="B3" s="30" t="s">
        <v>45</v>
      </c>
      <c r="C3" s="23" t="s">
        <v>47</v>
      </c>
      <c r="D3" s="30" t="s">
        <v>48</v>
      </c>
      <c r="E3" s="31">
        <v>1</v>
      </c>
      <c r="F3" s="31" t="s">
        <v>37</v>
      </c>
      <c r="G3" s="30"/>
      <c r="H3" s="30" t="s">
        <v>40</v>
      </c>
      <c r="I3" s="30" t="s">
        <v>40</v>
      </c>
      <c r="J3" s="30" t="s">
        <v>40</v>
      </c>
      <c r="K3" s="32">
        <v>113</v>
      </c>
      <c r="L3" s="33">
        <v>80</v>
      </c>
      <c r="M3" s="34">
        <v>100</v>
      </c>
      <c r="N3" s="35"/>
      <c r="O3" s="35"/>
      <c r="P3" s="35"/>
      <c r="Q3" s="30">
        <v>2</v>
      </c>
      <c r="R3" s="36">
        <v>15</v>
      </c>
      <c r="S3" s="30">
        <v>15</v>
      </c>
      <c r="T3" s="30">
        <v>5</v>
      </c>
      <c r="U3" s="30">
        <v>1</v>
      </c>
      <c r="V3" s="30">
        <v>5</v>
      </c>
      <c r="W3" s="30"/>
      <c r="X3" s="30"/>
      <c r="Y3" s="30"/>
      <c r="Z3" s="30"/>
      <c r="AA3" s="30">
        <f t="shared" ref="AA3:AA24" si="0">SUM(N3:Z3)</f>
        <v>43</v>
      </c>
      <c r="AB3" s="117">
        <v>0.43</v>
      </c>
      <c r="AC3" s="37"/>
      <c r="AD3" s="28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</row>
    <row r="4" spans="1:140" ht="17.25" customHeight="1" thickBot="1">
      <c r="A4" s="20">
        <v>158</v>
      </c>
      <c r="B4" s="30" t="s">
        <v>53</v>
      </c>
      <c r="C4" s="23" t="s">
        <v>54</v>
      </c>
      <c r="D4" s="30" t="s">
        <v>55</v>
      </c>
      <c r="E4" s="31">
        <v>3</v>
      </c>
      <c r="F4" s="31" t="s">
        <v>42</v>
      </c>
      <c r="G4" s="30"/>
      <c r="H4" s="30">
        <v>116</v>
      </c>
      <c r="I4" s="30">
        <v>133</v>
      </c>
      <c r="J4" s="30">
        <v>172</v>
      </c>
      <c r="K4" s="32">
        <v>226</v>
      </c>
      <c r="L4" s="33">
        <v>290</v>
      </c>
      <c r="M4" s="34">
        <v>300</v>
      </c>
      <c r="N4" s="35"/>
      <c r="O4" s="35"/>
      <c r="P4" s="30">
        <v>115</v>
      </c>
      <c r="Q4" s="30">
        <v>62</v>
      </c>
      <c r="R4" s="36">
        <v>16</v>
      </c>
      <c r="S4" s="30">
        <v>6</v>
      </c>
      <c r="T4" s="30">
        <v>16</v>
      </c>
      <c r="U4" s="30">
        <v>21</v>
      </c>
      <c r="V4" s="30">
        <v>9</v>
      </c>
      <c r="W4" s="30">
        <v>72</v>
      </c>
      <c r="X4" s="30">
        <v>51</v>
      </c>
      <c r="Y4" s="30"/>
      <c r="Z4" s="30"/>
      <c r="AA4" s="30">
        <f t="shared" si="0"/>
        <v>368</v>
      </c>
      <c r="AB4" s="118">
        <v>1.2270000000000001</v>
      </c>
      <c r="AC4" s="28"/>
      <c r="AD4" s="3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</row>
    <row r="5" spans="1:140" ht="15" thickBot="1">
      <c r="A5" s="20">
        <v>159</v>
      </c>
      <c r="B5" s="30" t="s">
        <v>56</v>
      </c>
      <c r="C5" s="23" t="s">
        <v>57</v>
      </c>
      <c r="D5" s="21" t="s">
        <v>48</v>
      </c>
      <c r="E5" s="31">
        <v>3</v>
      </c>
      <c r="F5" s="31" t="s">
        <v>20</v>
      </c>
      <c r="G5" s="30"/>
      <c r="H5" s="30">
        <v>255</v>
      </c>
      <c r="I5" s="30">
        <v>306</v>
      </c>
      <c r="J5" s="30">
        <v>260</v>
      </c>
      <c r="K5" s="32">
        <v>128</v>
      </c>
      <c r="L5" s="33">
        <v>271</v>
      </c>
      <c r="M5" s="34">
        <v>250</v>
      </c>
      <c r="N5" s="35"/>
      <c r="O5" s="35"/>
      <c r="P5" s="30">
        <v>1</v>
      </c>
      <c r="Q5" s="30">
        <v>63</v>
      </c>
      <c r="R5" s="36">
        <v>34</v>
      </c>
      <c r="S5" s="30">
        <v>12</v>
      </c>
      <c r="T5" s="30">
        <v>3</v>
      </c>
      <c r="U5" s="30"/>
      <c r="V5" s="30">
        <v>1</v>
      </c>
      <c r="W5" s="30">
        <v>1</v>
      </c>
      <c r="X5" s="30">
        <v>5</v>
      </c>
      <c r="Y5" s="30"/>
      <c r="Z5" s="30"/>
      <c r="AA5" s="30">
        <f t="shared" si="0"/>
        <v>120</v>
      </c>
      <c r="AB5" s="117">
        <v>0.48</v>
      </c>
      <c r="AC5" s="28"/>
      <c r="AD5" s="40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</row>
    <row r="6" spans="1:140" ht="15" thickBot="1">
      <c r="A6" s="20">
        <v>161</v>
      </c>
      <c r="B6" s="30" t="s">
        <v>58</v>
      </c>
      <c r="C6" s="23" t="s">
        <v>59</v>
      </c>
      <c r="D6" s="30" t="s">
        <v>48</v>
      </c>
      <c r="E6" s="31">
        <v>3</v>
      </c>
      <c r="F6" s="31" t="s">
        <v>3</v>
      </c>
      <c r="G6" s="30"/>
      <c r="H6" s="30" t="s">
        <v>40</v>
      </c>
      <c r="I6" s="30" t="s">
        <v>40</v>
      </c>
      <c r="J6" s="30" t="s">
        <v>40</v>
      </c>
      <c r="K6" s="30" t="s">
        <v>40</v>
      </c>
      <c r="L6" s="24">
        <v>3</v>
      </c>
      <c r="M6" s="34">
        <v>46</v>
      </c>
      <c r="N6" s="35"/>
      <c r="O6" s="35"/>
      <c r="P6" s="30"/>
      <c r="Q6" s="30">
        <v>1</v>
      </c>
      <c r="R6" s="30">
        <v>5</v>
      </c>
      <c r="S6" s="35"/>
      <c r="T6" s="30"/>
      <c r="U6" s="30"/>
      <c r="V6" s="35"/>
      <c r="W6" s="35"/>
      <c r="X6" s="30">
        <v>1</v>
      </c>
      <c r="Y6" s="35"/>
      <c r="Z6" s="35"/>
      <c r="AA6" s="30">
        <f t="shared" si="0"/>
        <v>7</v>
      </c>
      <c r="AB6" s="116">
        <v>0.152</v>
      </c>
      <c r="AC6" s="28"/>
      <c r="AD6" s="40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140" ht="15" thickBot="1">
      <c r="A7" s="20">
        <v>162</v>
      </c>
      <c r="B7" s="30" t="s">
        <v>60</v>
      </c>
      <c r="C7" s="23" t="s">
        <v>61</v>
      </c>
      <c r="D7" s="30" t="s">
        <v>48</v>
      </c>
      <c r="E7" s="31">
        <v>1</v>
      </c>
      <c r="F7" s="31" t="s">
        <v>39</v>
      </c>
      <c r="G7" s="30"/>
      <c r="H7" s="30" t="s">
        <v>40</v>
      </c>
      <c r="I7" s="30" t="s">
        <v>40</v>
      </c>
      <c r="J7" s="30" t="s">
        <v>40</v>
      </c>
      <c r="K7" s="30" t="s">
        <v>40</v>
      </c>
      <c r="L7" s="24">
        <v>14</v>
      </c>
      <c r="M7" s="34">
        <v>50</v>
      </c>
      <c r="N7" s="30"/>
      <c r="O7" s="30"/>
      <c r="P7" s="30"/>
      <c r="Q7" s="30">
        <v>1</v>
      </c>
      <c r="R7" s="36">
        <v>1</v>
      </c>
      <c r="S7" s="30"/>
      <c r="T7" s="30"/>
      <c r="U7" s="30">
        <v>1</v>
      </c>
      <c r="V7" s="30">
        <v>1</v>
      </c>
      <c r="W7" s="30"/>
      <c r="X7" s="30"/>
      <c r="Y7" s="30"/>
      <c r="Z7" s="30"/>
      <c r="AA7" s="30">
        <f t="shared" si="0"/>
        <v>4</v>
      </c>
      <c r="AB7" s="116">
        <v>0.08</v>
      </c>
      <c r="AC7" s="41"/>
      <c r="AD7" s="40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</row>
    <row r="8" spans="1:140" ht="15" hidden="1" thickBot="1">
      <c r="A8" s="20">
        <v>163</v>
      </c>
      <c r="B8" s="42" t="s">
        <v>60</v>
      </c>
      <c r="C8" s="23" t="s">
        <v>62</v>
      </c>
      <c r="D8" s="30"/>
      <c r="E8" s="31">
        <v>3</v>
      </c>
      <c r="F8" s="31" t="s">
        <v>3</v>
      </c>
      <c r="G8" s="30"/>
      <c r="H8" s="30"/>
      <c r="I8" s="30"/>
      <c r="J8" s="30"/>
      <c r="K8" s="32"/>
      <c r="L8" s="24">
        <v>3</v>
      </c>
      <c r="M8" s="34">
        <v>50</v>
      </c>
      <c r="N8" s="35"/>
      <c r="O8" s="35"/>
      <c r="P8" s="30"/>
      <c r="Q8" s="30"/>
      <c r="R8" s="36"/>
      <c r="S8" s="30"/>
      <c r="T8" s="30"/>
      <c r="U8" s="30"/>
      <c r="V8" s="30"/>
      <c r="W8" s="30"/>
      <c r="X8" s="30"/>
      <c r="Y8" s="30"/>
      <c r="Z8" s="30"/>
      <c r="AA8" s="30">
        <f t="shared" si="0"/>
        <v>0</v>
      </c>
      <c r="AB8" s="116">
        <v>0</v>
      </c>
      <c r="AC8" s="28"/>
      <c r="AD8" s="40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</row>
    <row r="9" spans="1:140" ht="15" thickBot="1">
      <c r="A9" s="20">
        <v>166</v>
      </c>
      <c r="B9" s="30" t="s">
        <v>45</v>
      </c>
      <c r="C9" s="23" t="s">
        <v>63</v>
      </c>
      <c r="D9" s="21" t="s">
        <v>48</v>
      </c>
      <c r="E9" s="43">
        <v>3</v>
      </c>
      <c r="F9" s="31" t="s">
        <v>41</v>
      </c>
      <c r="G9" s="30"/>
      <c r="H9" s="30">
        <v>193</v>
      </c>
      <c r="I9" s="30">
        <v>232</v>
      </c>
      <c r="J9" s="30">
        <v>175</v>
      </c>
      <c r="K9" s="32">
        <v>191</v>
      </c>
      <c r="L9" s="24">
        <v>210</v>
      </c>
      <c r="M9" s="34">
        <v>185</v>
      </c>
      <c r="N9" s="35"/>
      <c r="O9" s="35"/>
      <c r="P9" s="30"/>
      <c r="Q9" s="30">
        <v>29</v>
      </c>
      <c r="R9" s="36">
        <v>54</v>
      </c>
      <c r="S9" s="30">
        <v>18</v>
      </c>
      <c r="T9" s="30">
        <v>2</v>
      </c>
      <c r="U9" s="30"/>
      <c r="V9" s="30"/>
      <c r="W9" s="30">
        <v>20</v>
      </c>
      <c r="X9" s="30">
        <v>18</v>
      </c>
      <c r="Y9" s="30"/>
      <c r="Z9" s="30"/>
      <c r="AA9" s="30">
        <f t="shared" si="0"/>
        <v>141</v>
      </c>
      <c r="AB9" s="117">
        <v>0.76200000000000001</v>
      </c>
      <c r="AC9" s="37"/>
      <c r="AD9" s="28"/>
      <c r="AE9" s="29"/>
    </row>
    <row r="10" spans="1:140" ht="15" thickBot="1">
      <c r="A10" s="20">
        <v>172</v>
      </c>
      <c r="B10" s="30" t="s">
        <v>56</v>
      </c>
      <c r="C10" s="23" t="s">
        <v>64</v>
      </c>
      <c r="D10" s="30" t="s">
        <v>48</v>
      </c>
      <c r="E10" s="31">
        <v>1</v>
      </c>
      <c r="F10" s="31" t="s">
        <v>15</v>
      </c>
      <c r="G10" s="30"/>
      <c r="H10" s="30" t="s">
        <v>40</v>
      </c>
      <c r="I10" s="30" t="s">
        <v>40</v>
      </c>
      <c r="J10" s="30" t="s">
        <v>40</v>
      </c>
      <c r="K10" s="32">
        <v>0</v>
      </c>
      <c r="L10" s="24">
        <v>3</v>
      </c>
      <c r="M10" s="34">
        <v>35</v>
      </c>
      <c r="N10" s="35"/>
      <c r="O10" s="35"/>
      <c r="P10" s="35"/>
      <c r="Q10" s="30">
        <v>1</v>
      </c>
      <c r="R10" s="36"/>
      <c r="S10" s="30"/>
      <c r="T10" s="30"/>
      <c r="U10" s="30"/>
      <c r="V10" s="30"/>
      <c r="W10" s="30">
        <v>1</v>
      </c>
      <c r="X10" s="30"/>
      <c r="Y10" s="30"/>
      <c r="Z10" s="30"/>
      <c r="AA10" s="30">
        <f t="shared" si="0"/>
        <v>2</v>
      </c>
      <c r="AB10" s="116">
        <v>5.7000000000000002E-2</v>
      </c>
      <c r="AC10" s="28"/>
      <c r="AD10" s="40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</row>
    <row r="11" spans="1:140" ht="15" hidden="1" thickBot="1">
      <c r="A11" s="20">
        <v>177</v>
      </c>
      <c r="B11" s="44" t="s">
        <v>65</v>
      </c>
      <c r="C11" s="23" t="s">
        <v>66</v>
      </c>
      <c r="D11" s="44" t="s">
        <v>48</v>
      </c>
      <c r="E11" s="44">
        <v>3</v>
      </c>
      <c r="F11" s="44" t="s">
        <v>49</v>
      </c>
      <c r="G11" s="45"/>
      <c r="H11" s="44">
        <v>31</v>
      </c>
      <c r="I11" s="44">
        <v>90</v>
      </c>
      <c r="J11" s="44">
        <v>63</v>
      </c>
      <c r="K11" s="46">
        <v>0</v>
      </c>
      <c r="L11" s="47">
        <v>8</v>
      </c>
      <c r="M11" s="44">
        <v>60</v>
      </c>
      <c r="N11" s="45"/>
      <c r="O11" s="45"/>
      <c r="P11" s="44"/>
      <c r="Q11" s="44"/>
      <c r="R11" s="48"/>
      <c r="S11" s="44"/>
      <c r="T11" s="44"/>
      <c r="U11" s="44"/>
      <c r="V11" s="44"/>
      <c r="W11" s="44"/>
      <c r="X11" s="44"/>
      <c r="Y11" s="44"/>
      <c r="Z11" s="44"/>
      <c r="AA11" s="44">
        <f t="shared" si="0"/>
        <v>0</v>
      </c>
      <c r="AB11" s="116">
        <v>0</v>
      </c>
      <c r="AC11" s="28"/>
      <c r="AD11" s="40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</row>
    <row r="12" spans="1:140" ht="15" thickBot="1">
      <c r="A12" s="20">
        <v>179</v>
      </c>
      <c r="B12" s="30" t="s">
        <v>45</v>
      </c>
      <c r="C12" s="23" t="s">
        <v>67</v>
      </c>
      <c r="D12" s="21" t="s">
        <v>48</v>
      </c>
      <c r="E12" s="43">
        <v>3</v>
      </c>
      <c r="F12" s="31" t="s">
        <v>42</v>
      </c>
      <c r="G12" s="30"/>
      <c r="H12" s="30">
        <v>346</v>
      </c>
      <c r="I12" s="30">
        <v>381</v>
      </c>
      <c r="J12" s="30">
        <v>333</v>
      </c>
      <c r="K12" s="32">
        <v>283</v>
      </c>
      <c r="L12" s="24">
        <v>290</v>
      </c>
      <c r="M12" s="34">
        <v>250</v>
      </c>
      <c r="N12" s="35"/>
      <c r="O12" s="35"/>
      <c r="P12" s="30"/>
      <c r="Q12" s="30">
        <v>10</v>
      </c>
      <c r="R12" s="36">
        <v>67</v>
      </c>
      <c r="S12" s="30">
        <v>31</v>
      </c>
      <c r="T12" s="30">
        <v>6</v>
      </c>
      <c r="U12" s="30">
        <v>11</v>
      </c>
      <c r="V12" s="30">
        <v>19</v>
      </c>
      <c r="W12" s="30">
        <v>12</v>
      </c>
      <c r="X12" s="30">
        <v>1</v>
      </c>
      <c r="Y12" s="30"/>
      <c r="Z12" s="30"/>
      <c r="AA12" s="30">
        <f t="shared" si="0"/>
        <v>157</v>
      </c>
      <c r="AB12" s="117">
        <v>0.628</v>
      </c>
      <c r="AC12" s="28"/>
      <c r="AD12" s="40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</row>
    <row r="13" spans="1:140" ht="15" hidden="1" thickBot="1">
      <c r="A13" s="20">
        <v>184</v>
      </c>
      <c r="B13" s="42" t="s">
        <v>53</v>
      </c>
      <c r="C13" s="23" t="s">
        <v>68</v>
      </c>
      <c r="D13" s="21"/>
      <c r="E13" s="31">
        <v>3</v>
      </c>
      <c r="F13" s="31" t="s">
        <v>3</v>
      </c>
      <c r="G13" s="30"/>
      <c r="H13" s="30"/>
      <c r="I13" s="30"/>
      <c r="J13" s="30"/>
      <c r="K13" s="32"/>
      <c r="L13" s="24">
        <v>15</v>
      </c>
      <c r="M13" s="34">
        <v>50</v>
      </c>
      <c r="N13" s="35"/>
      <c r="O13" s="35"/>
      <c r="P13" s="30"/>
      <c r="Q13" s="30"/>
      <c r="R13" s="36"/>
      <c r="S13" s="30"/>
      <c r="T13" s="30"/>
      <c r="U13" s="30"/>
      <c r="V13" s="30"/>
      <c r="W13" s="30"/>
      <c r="X13" s="30"/>
      <c r="Y13" s="30"/>
      <c r="Z13" s="30"/>
      <c r="AA13" s="30">
        <f t="shared" si="0"/>
        <v>0</v>
      </c>
      <c r="AB13" s="116">
        <v>0</v>
      </c>
      <c r="AC13" s="28"/>
      <c r="AD13" s="40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</row>
    <row r="14" spans="1:140" ht="15" thickBot="1">
      <c r="A14" s="20">
        <v>185</v>
      </c>
      <c r="B14" s="30" t="s">
        <v>53</v>
      </c>
      <c r="C14" s="23" t="s">
        <v>69</v>
      </c>
      <c r="D14" s="21" t="s">
        <v>48</v>
      </c>
      <c r="E14" s="43">
        <v>3</v>
      </c>
      <c r="F14" s="31" t="s">
        <v>20</v>
      </c>
      <c r="G14" s="30"/>
      <c r="H14" s="30" t="s">
        <v>40</v>
      </c>
      <c r="I14" s="30" t="s">
        <v>40</v>
      </c>
      <c r="J14" s="30" t="s">
        <v>40</v>
      </c>
      <c r="K14" s="32">
        <v>33</v>
      </c>
      <c r="L14" s="24">
        <v>12</v>
      </c>
      <c r="M14" s="34">
        <v>40</v>
      </c>
      <c r="N14" s="35"/>
      <c r="O14" s="35"/>
      <c r="P14" s="30">
        <v>5</v>
      </c>
      <c r="Q14" s="30">
        <v>2</v>
      </c>
      <c r="R14" s="36"/>
      <c r="S14" s="30">
        <v>2</v>
      </c>
      <c r="T14" s="30"/>
      <c r="U14" s="30">
        <v>3</v>
      </c>
      <c r="V14" s="30"/>
      <c r="W14" s="30">
        <v>4</v>
      </c>
      <c r="X14" s="30"/>
      <c r="Y14" s="30"/>
      <c r="Z14" s="30"/>
      <c r="AA14" s="30">
        <f t="shared" si="0"/>
        <v>16</v>
      </c>
      <c r="AB14" s="117">
        <v>0.4</v>
      </c>
      <c r="AC14" s="28"/>
      <c r="AD14" s="40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</row>
    <row r="15" spans="1:140" ht="15" thickBot="1">
      <c r="A15" s="20">
        <v>186</v>
      </c>
      <c r="B15" s="30" t="s">
        <v>53</v>
      </c>
      <c r="C15" s="23" t="s">
        <v>70</v>
      </c>
      <c r="D15" s="21" t="s">
        <v>48</v>
      </c>
      <c r="E15" s="31">
        <v>1</v>
      </c>
      <c r="F15" s="31" t="s">
        <v>20</v>
      </c>
      <c r="G15" s="30"/>
      <c r="H15" s="30">
        <v>15</v>
      </c>
      <c r="I15" s="30">
        <v>60</v>
      </c>
      <c r="J15" s="30">
        <v>50</v>
      </c>
      <c r="K15" s="32">
        <v>133</v>
      </c>
      <c r="L15" s="24">
        <v>192</v>
      </c>
      <c r="M15" s="34">
        <v>175</v>
      </c>
      <c r="N15" s="35"/>
      <c r="O15" s="35"/>
      <c r="P15" s="30">
        <v>5</v>
      </c>
      <c r="Q15" s="30">
        <v>52</v>
      </c>
      <c r="R15" s="36">
        <v>23</v>
      </c>
      <c r="S15" s="30">
        <v>5</v>
      </c>
      <c r="T15" s="30">
        <v>4</v>
      </c>
      <c r="U15" s="30">
        <v>14</v>
      </c>
      <c r="V15" s="30">
        <v>4</v>
      </c>
      <c r="W15" s="30">
        <v>2</v>
      </c>
      <c r="X15" s="30"/>
      <c r="Y15" s="30"/>
      <c r="Z15" s="30"/>
      <c r="AA15" s="30">
        <f t="shared" si="0"/>
        <v>109</v>
      </c>
      <c r="AB15" s="117">
        <v>0.623</v>
      </c>
      <c r="AC15" s="28"/>
      <c r="AD15" s="40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</row>
    <row r="16" spans="1:140" ht="15" thickBot="1">
      <c r="A16" s="20">
        <v>188</v>
      </c>
      <c r="B16" s="30" t="s">
        <v>71</v>
      </c>
      <c r="C16" s="23" t="s">
        <v>72</v>
      </c>
      <c r="D16" s="30" t="s">
        <v>48</v>
      </c>
      <c r="E16" s="31">
        <v>3</v>
      </c>
      <c r="F16" s="30" t="s">
        <v>49</v>
      </c>
      <c r="G16" s="35"/>
      <c r="H16" s="30">
        <v>52</v>
      </c>
      <c r="I16" s="30">
        <v>68</v>
      </c>
      <c r="J16" s="30">
        <v>66</v>
      </c>
      <c r="K16" s="32">
        <v>26</v>
      </c>
      <c r="L16" s="24">
        <v>20</v>
      </c>
      <c r="M16" s="34">
        <v>45</v>
      </c>
      <c r="N16" s="35"/>
      <c r="O16" s="35"/>
      <c r="P16" s="30">
        <v>1</v>
      </c>
      <c r="Q16" s="30">
        <v>8</v>
      </c>
      <c r="R16" s="36">
        <v>5</v>
      </c>
      <c r="S16" s="30">
        <v>11</v>
      </c>
      <c r="T16" s="30">
        <v>18</v>
      </c>
      <c r="U16" s="30"/>
      <c r="V16" s="30"/>
      <c r="W16" s="30"/>
      <c r="X16" s="30"/>
      <c r="Y16" s="30"/>
      <c r="Z16" s="30"/>
      <c r="AA16" s="30">
        <f t="shared" si="0"/>
        <v>43</v>
      </c>
      <c r="AB16" s="118">
        <v>0.95599999999999996</v>
      </c>
      <c r="AC16" s="28"/>
      <c r="AD16" s="40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</row>
    <row r="17" spans="1:140" ht="15" thickBot="1">
      <c r="A17" s="20">
        <v>189</v>
      </c>
      <c r="B17" s="30" t="s">
        <v>56</v>
      </c>
      <c r="C17" s="23" t="s">
        <v>73</v>
      </c>
      <c r="D17" s="21" t="s">
        <v>48</v>
      </c>
      <c r="E17" s="43">
        <v>2</v>
      </c>
      <c r="F17" s="31" t="s">
        <v>15</v>
      </c>
      <c r="G17" s="30"/>
      <c r="H17" s="30">
        <v>196</v>
      </c>
      <c r="I17" s="30">
        <v>185</v>
      </c>
      <c r="J17" s="30">
        <v>146</v>
      </c>
      <c r="K17" s="32">
        <v>142</v>
      </c>
      <c r="L17" s="24">
        <v>79</v>
      </c>
      <c r="M17" s="34">
        <v>115</v>
      </c>
      <c r="N17" s="35"/>
      <c r="O17" s="30">
        <v>3</v>
      </c>
      <c r="P17" s="30">
        <v>11</v>
      </c>
      <c r="Q17" s="30">
        <v>89</v>
      </c>
      <c r="R17" s="36">
        <v>16</v>
      </c>
      <c r="S17" s="30">
        <v>24</v>
      </c>
      <c r="T17" s="30">
        <v>1</v>
      </c>
      <c r="U17" s="30">
        <v>2</v>
      </c>
      <c r="V17" s="30">
        <v>3</v>
      </c>
      <c r="W17" s="30">
        <v>1</v>
      </c>
      <c r="X17" s="30">
        <v>12</v>
      </c>
      <c r="Y17" s="30"/>
      <c r="Z17" s="30"/>
      <c r="AA17" s="30">
        <f t="shared" si="0"/>
        <v>162</v>
      </c>
      <c r="AB17" s="118">
        <v>1.409</v>
      </c>
      <c r="AC17" s="28"/>
      <c r="AD17" s="28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</row>
    <row r="18" spans="1:140" ht="15" thickBot="1">
      <c r="A18" s="20">
        <v>190</v>
      </c>
      <c r="B18" s="30" t="s">
        <v>60</v>
      </c>
      <c r="C18" s="23" t="s">
        <v>74</v>
      </c>
      <c r="D18" s="30" t="s">
        <v>48</v>
      </c>
      <c r="E18" s="31">
        <v>3</v>
      </c>
      <c r="F18" s="31" t="s">
        <v>37</v>
      </c>
      <c r="G18" s="30"/>
      <c r="H18" s="30" t="s">
        <v>40</v>
      </c>
      <c r="I18" s="30" t="s">
        <v>40</v>
      </c>
      <c r="J18" s="30" t="s">
        <v>40</v>
      </c>
      <c r="K18" s="30" t="s">
        <v>40</v>
      </c>
      <c r="L18" s="30">
        <v>289</v>
      </c>
      <c r="M18" s="34">
        <v>275</v>
      </c>
      <c r="N18" s="35"/>
      <c r="O18" s="35"/>
      <c r="P18" s="30"/>
      <c r="Q18" s="30">
        <v>37</v>
      </c>
      <c r="R18" s="36">
        <v>45</v>
      </c>
      <c r="S18" s="30">
        <v>57</v>
      </c>
      <c r="T18" s="30">
        <v>35</v>
      </c>
      <c r="U18" s="30">
        <v>34</v>
      </c>
      <c r="V18" s="30">
        <v>16</v>
      </c>
      <c r="W18" s="30">
        <v>97</v>
      </c>
      <c r="X18" s="30">
        <v>65</v>
      </c>
      <c r="Y18" s="30"/>
      <c r="Z18" s="30"/>
      <c r="AA18" s="30">
        <f t="shared" si="0"/>
        <v>386</v>
      </c>
      <c r="AB18" s="118">
        <v>1.4039999999999999</v>
      </c>
      <c r="AC18" s="28"/>
      <c r="AD18" s="4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</row>
    <row r="19" spans="1:140" ht="15" thickBot="1">
      <c r="A19" s="20">
        <v>194</v>
      </c>
      <c r="B19" s="32" t="s">
        <v>65</v>
      </c>
      <c r="C19" s="23" t="s">
        <v>75</v>
      </c>
      <c r="D19" s="30" t="s">
        <v>55</v>
      </c>
      <c r="E19" s="31">
        <v>3</v>
      </c>
      <c r="F19" s="31" t="s">
        <v>37</v>
      </c>
      <c r="G19" s="30"/>
      <c r="H19" s="30" t="s">
        <v>40</v>
      </c>
      <c r="I19" s="30" t="s">
        <v>40</v>
      </c>
      <c r="J19" s="30" t="s">
        <v>40</v>
      </c>
      <c r="K19" s="30">
        <v>2</v>
      </c>
      <c r="L19" s="33">
        <v>99</v>
      </c>
      <c r="M19" s="34">
        <v>85</v>
      </c>
      <c r="N19" s="35"/>
      <c r="O19" s="30">
        <v>33</v>
      </c>
      <c r="P19" s="30">
        <v>80</v>
      </c>
      <c r="Q19" s="30">
        <v>18</v>
      </c>
      <c r="R19" s="36">
        <v>9</v>
      </c>
      <c r="S19" s="30"/>
      <c r="T19" s="30"/>
      <c r="U19" s="30"/>
      <c r="V19" s="30"/>
      <c r="W19" s="30"/>
      <c r="X19" s="30"/>
      <c r="Y19" s="30"/>
      <c r="Z19" s="30"/>
      <c r="AA19" s="30">
        <f t="shared" si="0"/>
        <v>140</v>
      </c>
      <c r="AB19" s="118">
        <v>1.647</v>
      </c>
      <c r="AC19" s="28"/>
      <c r="AD19" s="37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</row>
    <row r="20" spans="1:140" ht="15" thickBot="1">
      <c r="A20" s="20">
        <v>195</v>
      </c>
      <c r="B20" s="30" t="s">
        <v>45</v>
      </c>
      <c r="C20" s="23" t="s">
        <v>76</v>
      </c>
      <c r="D20" s="30" t="s">
        <v>48</v>
      </c>
      <c r="E20" s="31">
        <v>3</v>
      </c>
      <c r="F20" s="31" t="s">
        <v>37</v>
      </c>
      <c r="G20" s="30"/>
      <c r="H20" s="30">
        <v>101</v>
      </c>
      <c r="I20" s="30">
        <v>126</v>
      </c>
      <c r="J20" s="30">
        <v>114</v>
      </c>
      <c r="K20" s="32">
        <v>91</v>
      </c>
      <c r="L20" s="30">
        <v>97</v>
      </c>
      <c r="M20" s="34">
        <v>100</v>
      </c>
      <c r="N20" s="30"/>
      <c r="O20" s="30"/>
      <c r="P20" s="30">
        <v>2</v>
      </c>
      <c r="Q20" s="30">
        <v>1</v>
      </c>
      <c r="R20" s="36">
        <v>12</v>
      </c>
      <c r="S20" s="30">
        <v>20</v>
      </c>
      <c r="T20" s="30"/>
      <c r="U20" s="30">
        <v>9</v>
      </c>
      <c r="V20" s="30"/>
      <c r="W20" s="30"/>
      <c r="X20" s="30"/>
      <c r="Y20" s="30"/>
      <c r="Z20" s="30"/>
      <c r="AA20" s="30">
        <f t="shared" si="0"/>
        <v>44</v>
      </c>
      <c r="AB20" s="117">
        <v>0.44</v>
      </c>
      <c r="AC20" s="41"/>
      <c r="AD20" s="40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</row>
    <row r="21" spans="1:140" ht="15" thickBot="1">
      <c r="A21" s="20">
        <v>197</v>
      </c>
      <c r="B21" s="30" t="s">
        <v>45</v>
      </c>
      <c r="C21" s="23" t="s">
        <v>77</v>
      </c>
      <c r="D21" s="21" t="s">
        <v>48</v>
      </c>
      <c r="E21" s="43">
        <v>3</v>
      </c>
      <c r="F21" s="31" t="s">
        <v>37</v>
      </c>
      <c r="G21" s="30"/>
      <c r="H21" s="30">
        <v>4</v>
      </c>
      <c r="I21" s="30">
        <v>202</v>
      </c>
      <c r="J21" s="30">
        <v>165</v>
      </c>
      <c r="K21" s="30">
        <v>125</v>
      </c>
      <c r="L21" s="33">
        <v>161</v>
      </c>
      <c r="M21" s="34">
        <v>130</v>
      </c>
      <c r="N21" s="35"/>
      <c r="O21" s="30">
        <v>10</v>
      </c>
      <c r="P21" s="30">
        <v>12</v>
      </c>
      <c r="Q21" s="30">
        <v>3</v>
      </c>
      <c r="R21" s="36">
        <v>9</v>
      </c>
      <c r="S21" s="30">
        <v>14</v>
      </c>
      <c r="T21" s="30">
        <v>7</v>
      </c>
      <c r="U21" s="30">
        <v>2</v>
      </c>
      <c r="V21" s="30">
        <v>9</v>
      </c>
      <c r="W21" s="30">
        <v>13</v>
      </c>
      <c r="X21" s="30">
        <v>5</v>
      </c>
      <c r="Y21" s="30"/>
      <c r="Z21" s="30"/>
      <c r="AA21" s="30">
        <f t="shared" si="0"/>
        <v>84</v>
      </c>
      <c r="AB21" s="117">
        <v>0.64600000000000002</v>
      </c>
      <c r="AC21" s="28"/>
      <c r="AD21" s="40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</row>
    <row r="22" spans="1:140" ht="15" thickBot="1">
      <c r="A22" s="20">
        <v>199</v>
      </c>
      <c r="B22" s="30" t="s">
        <v>45</v>
      </c>
      <c r="C22" s="23" t="s">
        <v>78</v>
      </c>
      <c r="D22" s="21" t="s">
        <v>48</v>
      </c>
      <c r="E22" s="43">
        <v>3</v>
      </c>
      <c r="F22" s="31" t="s">
        <v>37</v>
      </c>
      <c r="G22" s="30"/>
      <c r="H22" s="30">
        <v>49</v>
      </c>
      <c r="I22" s="30">
        <v>112</v>
      </c>
      <c r="J22" s="30">
        <v>88</v>
      </c>
      <c r="K22" s="32">
        <v>83</v>
      </c>
      <c r="L22" s="33">
        <v>85</v>
      </c>
      <c r="M22" s="34">
        <v>100</v>
      </c>
      <c r="N22" s="30"/>
      <c r="O22" s="35"/>
      <c r="P22" s="30">
        <v>1</v>
      </c>
      <c r="Q22" s="30">
        <v>5</v>
      </c>
      <c r="R22" s="36">
        <v>5</v>
      </c>
      <c r="S22" s="30">
        <v>2</v>
      </c>
      <c r="T22" s="30">
        <v>2</v>
      </c>
      <c r="U22" s="30"/>
      <c r="V22" s="30">
        <v>2</v>
      </c>
      <c r="W22" s="30">
        <v>14</v>
      </c>
      <c r="X22" s="30">
        <v>34</v>
      </c>
      <c r="Y22" s="30"/>
      <c r="Z22" s="30"/>
      <c r="AA22" s="30">
        <f t="shared" si="0"/>
        <v>65</v>
      </c>
      <c r="AB22" s="117">
        <v>0.65</v>
      </c>
      <c r="AC22" s="28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</row>
    <row r="23" spans="1:140" ht="15" thickBot="1">
      <c r="A23" s="20">
        <v>201</v>
      </c>
      <c r="B23" s="30" t="s">
        <v>56</v>
      </c>
      <c r="C23" s="23" t="s">
        <v>79</v>
      </c>
      <c r="D23" s="30" t="s">
        <v>55</v>
      </c>
      <c r="E23" s="31">
        <v>3</v>
      </c>
      <c r="F23" s="31" t="s">
        <v>15</v>
      </c>
      <c r="G23" s="30"/>
      <c r="H23" s="30" t="s">
        <v>40</v>
      </c>
      <c r="I23" s="30" t="s">
        <v>40</v>
      </c>
      <c r="J23" s="30" t="s">
        <v>40</v>
      </c>
      <c r="K23" s="32">
        <v>6</v>
      </c>
      <c r="L23" s="33">
        <v>23</v>
      </c>
      <c r="M23" s="34">
        <v>35</v>
      </c>
      <c r="N23" s="35"/>
      <c r="O23" s="30"/>
      <c r="P23" s="30"/>
      <c r="Q23" s="30">
        <v>10</v>
      </c>
      <c r="R23" s="36">
        <v>10</v>
      </c>
      <c r="S23" s="30"/>
      <c r="T23" s="30"/>
      <c r="U23" s="30"/>
      <c r="V23" s="30"/>
      <c r="W23" s="30"/>
      <c r="X23" s="30">
        <v>1</v>
      </c>
      <c r="Y23" s="30"/>
      <c r="Z23" s="30"/>
      <c r="AA23" s="30">
        <f t="shared" si="0"/>
        <v>21</v>
      </c>
      <c r="AB23" s="117">
        <v>0.6</v>
      </c>
      <c r="AC23" s="28"/>
      <c r="AD23" s="4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</row>
    <row r="24" spans="1:140" ht="15" thickBot="1">
      <c r="A24" s="20">
        <v>205</v>
      </c>
      <c r="B24" s="30" t="s">
        <v>56</v>
      </c>
      <c r="C24" s="23" t="s">
        <v>80</v>
      </c>
      <c r="D24" s="21" t="s">
        <v>55</v>
      </c>
      <c r="E24" s="31">
        <v>3</v>
      </c>
      <c r="F24" s="30" t="s">
        <v>41</v>
      </c>
      <c r="G24" s="30"/>
      <c r="H24" s="30">
        <v>5</v>
      </c>
      <c r="I24" s="30">
        <v>44</v>
      </c>
      <c r="J24" s="30">
        <v>10</v>
      </c>
      <c r="K24" s="32">
        <v>86</v>
      </c>
      <c r="L24" s="33">
        <v>169</v>
      </c>
      <c r="M24" s="34">
        <v>150</v>
      </c>
      <c r="N24" s="35"/>
      <c r="O24" s="35"/>
      <c r="P24" s="30">
        <v>1</v>
      </c>
      <c r="Q24" s="30">
        <v>4</v>
      </c>
      <c r="R24" s="36">
        <v>9</v>
      </c>
      <c r="S24" s="30">
        <v>8</v>
      </c>
      <c r="T24" s="30">
        <v>1</v>
      </c>
      <c r="U24" s="30">
        <v>5</v>
      </c>
      <c r="V24" s="30">
        <v>2</v>
      </c>
      <c r="W24" s="30">
        <v>6</v>
      </c>
      <c r="X24" s="30">
        <v>1</v>
      </c>
      <c r="Y24" s="30"/>
      <c r="Z24" s="30"/>
      <c r="AA24" s="30">
        <f t="shared" si="0"/>
        <v>37</v>
      </c>
      <c r="AB24" s="116">
        <v>0.247</v>
      </c>
      <c r="AC24" s="28"/>
      <c r="AD24" s="28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ht="15" thickBot="1">
      <c r="A25" s="20">
        <v>207</v>
      </c>
      <c r="B25" s="30" t="s">
        <v>53</v>
      </c>
      <c r="C25" s="23" t="s">
        <v>81</v>
      </c>
      <c r="D25" s="21" t="s">
        <v>48</v>
      </c>
      <c r="E25" s="43">
        <v>2</v>
      </c>
      <c r="F25" s="31" t="s">
        <v>15</v>
      </c>
      <c r="G25" s="30"/>
      <c r="H25" s="30">
        <v>597</v>
      </c>
      <c r="I25" s="30">
        <v>350</v>
      </c>
      <c r="J25" s="30">
        <v>427</v>
      </c>
      <c r="K25" s="32">
        <v>391</v>
      </c>
      <c r="L25" s="33">
        <v>213</v>
      </c>
      <c r="M25" s="34">
        <v>375</v>
      </c>
      <c r="N25" s="30"/>
      <c r="O25" s="30"/>
      <c r="P25" s="30">
        <v>29</v>
      </c>
      <c r="Q25" s="30">
        <v>15</v>
      </c>
      <c r="R25" s="36">
        <v>18</v>
      </c>
      <c r="S25" s="30">
        <v>13</v>
      </c>
      <c r="T25" s="30">
        <v>12</v>
      </c>
      <c r="U25" s="30">
        <v>8</v>
      </c>
      <c r="V25" s="30">
        <v>4</v>
      </c>
      <c r="W25" s="30">
        <v>34</v>
      </c>
      <c r="X25" s="30">
        <v>34</v>
      </c>
      <c r="Y25" s="30"/>
      <c r="Z25" s="30"/>
      <c r="AA25" s="30">
        <f>SUM(N25:Z25)</f>
        <v>167</v>
      </c>
      <c r="AB25" s="117">
        <v>0.44500000000000001</v>
      </c>
      <c r="AC25" s="28"/>
      <c r="AD25" s="4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</row>
    <row r="26" spans="1:140" ht="15" thickBot="1">
      <c r="A26" s="20">
        <v>209</v>
      </c>
      <c r="B26" s="30" t="s">
        <v>56</v>
      </c>
      <c r="C26" s="23" t="s">
        <v>82</v>
      </c>
      <c r="D26" s="21" t="s">
        <v>48</v>
      </c>
      <c r="E26" s="43">
        <v>1</v>
      </c>
      <c r="F26" s="31" t="s">
        <v>15</v>
      </c>
      <c r="G26" s="30"/>
      <c r="H26" s="30">
        <v>5</v>
      </c>
      <c r="I26" s="30">
        <v>73</v>
      </c>
      <c r="J26" s="30">
        <v>64</v>
      </c>
      <c r="K26" s="32">
        <v>27</v>
      </c>
      <c r="L26" s="33">
        <v>55</v>
      </c>
      <c r="M26" s="34">
        <v>75</v>
      </c>
      <c r="N26" s="35"/>
      <c r="O26" s="30"/>
      <c r="P26" s="30">
        <v>5</v>
      </c>
      <c r="Q26" s="30">
        <v>47</v>
      </c>
      <c r="R26" s="36">
        <v>4</v>
      </c>
      <c r="S26" s="30"/>
      <c r="T26" s="30"/>
      <c r="U26" s="30"/>
      <c r="V26" s="30"/>
      <c r="W26" s="30">
        <v>16</v>
      </c>
      <c r="X26" s="30">
        <v>6</v>
      </c>
      <c r="Y26" s="30"/>
      <c r="Z26" s="30"/>
      <c r="AA26" s="30">
        <f t="shared" ref="AA26:AA30" si="1">SUM(N26:Z26)</f>
        <v>78</v>
      </c>
      <c r="AB26" s="118">
        <v>1.04</v>
      </c>
      <c r="AC26" s="37"/>
      <c r="AD26" s="37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</row>
    <row r="27" spans="1:140" ht="15" thickBot="1">
      <c r="A27" s="20">
        <v>210</v>
      </c>
      <c r="B27" s="30" t="s">
        <v>65</v>
      </c>
      <c r="C27" s="23" t="s">
        <v>83</v>
      </c>
      <c r="D27" s="21" t="s">
        <v>55</v>
      </c>
      <c r="E27" s="31">
        <v>3</v>
      </c>
      <c r="F27" s="31" t="s">
        <v>39</v>
      </c>
      <c r="G27" s="30"/>
      <c r="H27" s="30">
        <v>110</v>
      </c>
      <c r="I27" s="30">
        <v>138</v>
      </c>
      <c r="J27" s="30">
        <v>119</v>
      </c>
      <c r="K27" s="32">
        <v>134</v>
      </c>
      <c r="L27" s="33">
        <v>92</v>
      </c>
      <c r="M27" s="34">
        <v>145</v>
      </c>
      <c r="N27" s="35"/>
      <c r="O27" s="35"/>
      <c r="P27" s="30">
        <v>1</v>
      </c>
      <c r="Q27" s="30">
        <v>15</v>
      </c>
      <c r="R27" s="36">
        <v>20</v>
      </c>
      <c r="S27" s="30">
        <v>37</v>
      </c>
      <c r="T27" s="30">
        <v>15</v>
      </c>
      <c r="U27" s="30">
        <v>3</v>
      </c>
      <c r="V27" s="30"/>
      <c r="W27" s="30">
        <v>1</v>
      </c>
      <c r="X27" s="30">
        <v>6</v>
      </c>
      <c r="Y27" s="30"/>
      <c r="Z27" s="30"/>
      <c r="AA27" s="30">
        <f t="shared" si="1"/>
        <v>98</v>
      </c>
      <c r="AB27" s="117">
        <v>0.67600000000000005</v>
      </c>
      <c r="AC27" s="28"/>
      <c r="AD27" s="40"/>
      <c r="AE27" s="50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</row>
    <row r="28" spans="1:140" ht="15" thickBot="1">
      <c r="A28" s="20">
        <v>213</v>
      </c>
      <c r="B28" s="51" t="s">
        <v>60</v>
      </c>
      <c r="C28" s="23" t="s">
        <v>84</v>
      </c>
      <c r="D28" s="21" t="s">
        <v>55</v>
      </c>
      <c r="E28" s="43">
        <v>3</v>
      </c>
      <c r="F28" s="31" t="s">
        <v>39</v>
      </c>
      <c r="G28" s="30"/>
      <c r="H28" s="30" t="s">
        <v>40</v>
      </c>
      <c r="I28" s="30" t="s">
        <v>40</v>
      </c>
      <c r="J28" s="30" t="s">
        <v>40</v>
      </c>
      <c r="K28" s="30" t="s">
        <v>40</v>
      </c>
      <c r="L28" s="33" t="s">
        <v>40</v>
      </c>
      <c r="M28" s="34">
        <v>40</v>
      </c>
      <c r="N28" s="35"/>
      <c r="O28" s="35"/>
      <c r="P28" s="35"/>
      <c r="Q28" s="30"/>
      <c r="R28" s="36"/>
      <c r="S28" s="30"/>
      <c r="T28" s="30"/>
      <c r="U28" s="30"/>
      <c r="V28" s="30"/>
      <c r="W28" s="30"/>
      <c r="X28" s="30"/>
      <c r="Y28" s="30"/>
      <c r="Z28" s="30"/>
      <c r="AA28" s="30">
        <f t="shared" si="1"/>
        <v>0</v>
      </c>
      <c r="AB28" s="116">
        <v>0</v>
      </c>
      <c r="AC28" s="28"/>
      <c r="AD28" s="40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</row>
    <row r="29" spans="1:140" ht="15" thickBot="1">
      <c r="A29" s="20">
        <v>214</v>
      </c>
      <c r="B29" s="30" t="s">
        <v>60</v>
      </c>
      <c r="C29" s="23" t="s">
        <v>85</v>
      </c>
      <c r="D29" s="30" t="s">
        <v>55</v>
      </c>
      <c r="E29" s="31">
        <v>3</v>
      </c>
      <c r="F29" s="31" t="s">
        <v>39</v>
      </c>
      <c r="G29" s="30"/>
      <c r="H29" s="30" t="s">
        <v>40</v>
      </c>
      <c r="I29" s="30" t="s">
        <v>40</v>
      </c>
      <c r="J29" s="30" t="s">
        <v>40</v>
      </c>
      <c r="K29" s="30" t="s">
        <v>40</v>
      </c>
      <c r="L29" s="33">
        <v>49</v>
      </c>
      <c r="M29" s="34">
        <v>75</v>
      </c>
      <c r="N29" s="35"/>
      <c r="O29" s="35"/>
      <c r="P29" s="30">
        <v>20</v>
      </c>
      <c r="Q29" s="30">
        <v>47</v>
      </c>
      <c r="R29" s="36">
        <v>18</v>
      </c>
      <c r="S29" s="30"/>
      <c r="T29" s="30"/>
      <c r="U29" s="30"/>
      <c r="V29" s="30"/>
      <c r="W29" s="30"/>
      <c r="X29" s="30"/>
      <c r="Y29" s="30"/>
      <c r="Z29" s="30"/>
      <c r="AA29" s="30">
        <f t="shared" si="1"/>
        <v>85</v>
      </c>
      <c r="AB29" s="118">
        <v>1.133</v>
      </c>
      <c r="AC29" s="28"/>
      <c r="AD29" s="4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</row>
    <row r="30" spans="1:140" ht="15" thickBot="1">
      <c r="A30" s="20">
        <v>215</v>
      </c>
      <c r="B30" s="30" t="s">
        <v>56</v>
      </c>
      <c r="C30" s="23" t="s">
        <v>86</v>
      </c>
      <c r="D30" s="21" t="s">
        <v>55</v>
      </c>
      <c r="E30" s="31">
        <v>3</v>
      </c>
      <c r="F30" s="31" t="s">
        <v>15</v>
      </c>
      <c r="G30" s="30"/>
      <c r="H30" s="30" t="s">
        <v>40</v>
      </c>
      <c r="I30" s="30" t="s">
        <v>40</v>
      </c>
      <c r="J30" s="30" t="s">
        <v>40</v>
      </c>
      <c r="K30" s="32">
        <v>39</v>
      </c>
      <c r="L30" s="33">
        <v>9</v>
      </c>
      <c r="M30" s="34">
        <v>200</v>
      </c>
      <c r="N30" s="35"/>
      <c r="O30" s="35"/>
      <c r="P30" s="30">
        <v>2</v>
      </c>
      <c r="Q30" s="30"/>
      <c r="R30" s="36"/>
      <c r="S30" s="30"/>
      <c r="T30" s="30"/>
      <c r="U30" s="30"/>
      <c r="V30" s="30">
        <v>3</v>
      </c>
      <c r="W30" s="30">
        <v>3</v>
      </c>
      <c r="X30" s="30"/>
      <c r="Y30" s="30"/>
      <c r="Z30" s="30"/>
      <c r="AA30" s="30">
        <f t="shared" si="1"/>
        <v>8</v>
      </c>
      <c r="AB30" s="116">
        <v>0.04</v>
      </c>
      <c r="AC30" s="28"/>
      <c r="AD30" s="4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</row>
    <row r="31" spans="1:140" ht="15" thickBot="1">
      <c r="A31" s="20">
        <v>216</v>
      </c>
      <c r="B31" s="51" t="s">
        <v>56</v>
      </c>
      <c r="C31" s="23" t="s">
        <v>87</v>
      </c>
      <c r="D31" s="21" t="s">
        <v>48</v>
      </c>
      <c r="E31" s="43">
        <v>3</v>
      </c>
      <c r="F31" s="31" t="s">
        <v>15</v>
      </c>
      <c r="G31" s="30"/>
      <c r="H31" s="30" t="s">
        <v>40</v>
      </c>
      <c r="I31" s="30" t="s">
        <v>40</v>
      </c>
      <c r="J31" s="30" t="s">
        <v>40</v>
      </c>
      <c r="K31" s="30" t="s">
        <v>40</v>
      </c>
      <c r="L31" s="33" t="s">
        <v>40</v>
      </c>
      <c r="M31" s="34">
        <v>100</v>
      </c>
      <c r="N31" s="35"/>
      <c r="O31" s="35"/>
      <c r="P31" s="30">
        <v>1</v>
      </c>
      <c r="Q31" s="30">
        <v>12</v>
      </c>
      <c r="R31" s="36">
        <v>6</v>
      </c>
      <c r="S31" s="30"/>
      <c r="T31" s="30"/>
      <c r="U31" s="30">
        <v>7</v>
      </c>
      <c r="V31" s="30"/>
      <c r="W31" s="30">
        <v>2</v>
      </c>
      <c r="X31" s="30"/>
      <c r="Y31" s="30"/>
      <c r="Z31" s="30"/>
      <c r="AA31" s="30">
        <f>SUM(N31:Z31)</f>
        <v>28</v>
      </c>
      <c r="AB31" s="116">
        <v>0.28000000000000003</v>
      </c>
      <c r="AC31" s="28"/>
      <c r="AD31" s="4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</row>
    <row r="32" spans="1:140" ht="15" thickBot="1">
      <c r="A32" s="20">
        <v>218</v>
      </c>
      <c r="B32" s="30" t="s">
        <v>56</v>
      </c>
      <c r="C32" s="23" t="s">
        <v>88</v>
      </c>
      <c r="D32" s="21" t="s">
        <v>48</v>
      </c>
      <c r="E32" s="43">
        <v>1</v>
      </c>
      <c r="F32" s="31" t="s">
        <v>15</v>
      </c>
      <c r="G32" s="30"/>
      <c r="H32" s="30">
        <v>78</v>
      </c>
      <c r="I32" s="30">
        <v>98</v>
      </c>
      <c r="J32" s="30">
        <v>107</v>
      </c>
      <c r="K32" s="32">
        <v>211</v>
      </c>
      <c r="L32" s="33">
        <v>115</v>
      </c>
      <c r="M32" s="34">
        <v>85</v>
      </c>
      <c r="N32" s="35"/>
      <c r="O32" s="35"/>
      <c r="P32" s="30">
        <v>3</v>
      </c>
      <c r="Q32" s="30">
        <v>2</v>
      </c>
      <c r="R32" s="36"/>
      <c r="S32" s="30">
        <v>7</v>
      </c>
      <c r="T32" s="30">
        <v>6</v>
      </c>
      <c r="U32" s="30">
        <v>18</v>
      </c>
      <c r="V32" s="30">
        <v>22</v>
      </c>
      <c r="W32" s="30">
        <v>9</v>
      </c>
      <c r="X32" s="30">
        <v>2</v>
      </c>
      <c r="Y32" s="30"/>
      <c r="Z32" s="30"/>
      <c r="AA32" s="30">
        <f t="shared" ref="AA32:AA73" si="2">SUM(N32:Z32)</f>
        <v>69</v>
      </c>
      <c r="AB32" s="117">
        <v>0.81200000000000006</v>
      </c>
      <c r="AC32" s="28"/>
      <c r="AD32" s="3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</row>
    <row r="33" spans="1:140" ht="15" thickBot="1">
      <c r="A33" s="20">
        <v>219</v>
      </c>
      <c r="B33" s="30" t="s">
        <v>56</v>
      </c>
      <c r="C33" s="23" t="s">
        <v>89</v>
      </c>
      <c r="D33" s="30" t="s">
        <v>48</v>
      </c>
      <c r="E33" s="43">
        <v>3</v>
      </c>
      <c r="F33" s="31" t="s">
        <v>15</v>
      </c>
      <c r="G33" s="30"/>
      <c r="H33" s="30">
        <v>3</v>
      </c>
      <c r="I33" s="30">
        <v>86</v>
      </c>
      <c r="J33" s="30">
        <v>75</v>
      </c>
      <c r="K33" s="32">
        <v>14</v>
      </c>
      <c r="L33" s="33">
        <v>19</v>
      </c>
      <c r="M33" s="34">
        <v>227</v>
      </c>
      <c r="N33" s="35"/>
      <c r="O33" s="35"/>
      <c r="P33" s="30">
        <v>2</v>
      </c>
      <c r="Q33" s="30"/>
      <c r="R33" s="36">
        <v>6</v>
      </c>
      <c r="S33" s="30"/>
      <c r="T33" s="30"/>
      <c r="U33" s="30"/>
      <c r="V33" s="30"/>
      <c r="W33" s="30">
        <v>1</v>
      </c>
      <c r="X33" s="30">
        <v>3</v>
      </c>
      <c r="Y33" s="30"/>
      <c r="Z33" s="30"/>
      <c r="AA33" s="30">
        <f t="shared" si="2"/>
        <v>12</v>
      </c>
      <c r="AB33" s="116">
        <v>5.2999999999999999E-2</v>
      </c>
      <c r="AC33" s="28"/>
      <c r="AD33" s="4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</row>
    <row r="34" spans="1:140" ht="15" thickBot="1">
      <c r="A34" s="20">
        <v>220</v>
      </c>
      <c r="B34" s="30" t="s">
        <v>53</v>
      </c>
      <c r="C34" s="23" t="s">
        <v>90</v>
      </c>
      <c r="D34" s="21" t="s">
        <v>48</v>
      </c>
      <c r="E34" s="43">
        <v>2</v>
      </c>
      <c r="F34" s="31" t="s">
        <v>20</v>
      </c>
      <c r="G34" s="30"/>
      <c r="H34" s="30">
        <v>4</v>
      </c>
      <c r="I34" s="30">
        <v>117</v>
      </c>
      <c r="J34" s="30">
        <v>210</v>
      </c>
      <c r="K34" s="32">
        <v>277</v>
      </c>
      <c r="L34" s="33">
        <v>371</v>
      </c>
      <c r="M34" s="34">
        <v>350</v>
      </c>
      <c r="N34" s="35"/>
      <c r="O34" s="30">
        <v>2</v>
      </c>
      <c r="P34" s="30">
        <v>48</v>
      </c>
      <c r="Q34" s="30">
        <v>56</v>
      </c>
      <c r="R34" s="36">
        <v>14</v>
      </c>
      <c r="S34" s="30">
        <v>11</v>
      </c>
      <c r="T34" s="30">
        <v>77</v>
      </c>
      <c r="U34" s="30">
        <v>2</v>
      </c>
      <c r="V34" s="30">
        <v>2</v>
      </c>
      <c r="W34" s="30">
        <v>31</v>
      </c>
      <c r="X34" s="30">
        <v>45</v>
      </c>
      <c r="Y34" s="30"/>
      <c r="Z34" s="30"/>
      <c r="AA34" s="30">
        <f t="shared" si="2"/>
        <v>288</v>
      </c>
      <c r="AB34" s="117">
        <v>0.82299999999999995</v>
      </c>
      <c r="AC34" s="28"/>
      <c r="AD34" s="3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</row>
    <row r="35" spans="1:140" ht="15" thickBot="1">
      <c r="A35" s="20">
        <v>221</v>
      </c>
      <c r="B35" s="30" t="s">
        <v>56</v>
      </c>
      <c r="C35" s="23" t="s">
        <v>91</v>
      </c>
      <c r="D35" s="21" t="s">
        <v>48</v>
      </c>
      <c r="E35" s="43">
        <v>2</v>
      </c>
      <c r="F35" s="31" t="s">
        <v>15</v>
      </c>
      <c r="G35" s="30"/>
      <c r="H35" s="30">
        <v>38</v>
      </c>
      <c r="I35" s="30">
        <v>49</v>
      </c>
      <c r="J35" s="30">
        <v>59</v>
      </c>
      <c r="K35" s="32">
        <v>9</v>
      </c>
      <c r="L35" s="33">
        <v>18</v>
      </c>
      <c r="M35" s="34">
        <v>45</v>
      </c>
      <c r="N35" s="35"/>
      <c r="O35" s="30">
        <v>25</v>
      </c>
      <c r="P35" s="30"/>
      <c r="Q35" s="30">
        <v>2</v>
      </c>
      <c r="R35" s="36"/>
      <c r="S35" s="30">
        <v>2</v>
      </c>
      <c r="T35" s="30"/>
      <c r="U35" s="30"/>
      <c r="V35" s="30">
        <v>7</v>
      </c>
      <c r="W35" s="30">
        <v>6</v>
      </c>
      <c r="X35" s="30"/>
      <c r="Y35" s="30"/>
      <c r="Z35" s="30"/>
      <c r="AA35" s="30">
        <f t="shared" si="2"/>
        <v>42</v>
      </c>
      <c r="AB35" s="118">
        <v>0.93300000000000005</v>
      </c>
      <c r="AC35" s="28"/>
      <c r="AD35" s="40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</row>
    <row r="36" spans="1:140" ht="15" thickBot="1">
      <c r="A36" s="20">
        <v>222</v>
      </c>
      <c r="B36" s="30" t="s">
        <v>71</v>
      </c>
      <c r="C36" s="23" t="s">
        <v>92</v>
      </c>
      <c r="D36" s="21" t="s">
        <v>48</v>
      </c>
      <c r="E36" s="43">
        <v>1</v>
      </c>
      <c r="F36" s="31" t="s">
        <v>36</v>
      </c>
      <c r="G36" s="30"/>
      <c r="H36" s="30">
        <v>12</v>
      </c>
      <c r="I36" s="30">
        <v>38</v>
      </c>
      <c r="J36" s="30">
        <v>23</v>
      </c>
      <c r="K36" s="32">
        <v>47</v>
      </c>
      <c r="L36" s="33">
        <v>16</v>
      </c>
      <c r="M36" s="34">
        <v>141</v>
      </c>
      <c r="N36" s="35"/>
      <c r="O36" s="35"/>
      <c r="P36" s="30"/>
      <c r="Q36" s="30"/>
      <c r="R36" s="36"/>
      <c r="S36" s="30"/>
      <c r="T36" s="30"/>
      <c r="U36" s="30"/>
      <c r="V36" s="30"/>
      <c r="W36" s="30">
        <v>3</v>
      </c>
      <c r="X36" s="30"/>
      <c r="Y36" s="30"/>
      <c r="Z36" s="30"/>
      <c r="AA36" s="30">
        <f t="shared" si="2"/>
        <v>3</v>
      </c>
      <c r="AB36" s="116">
        <v>2.1000000000000001E-2</v>
      </c>
      <c r="AC36" s="28"/>
      <c r="AD36" s="4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</row>
    <row r="37" spans="1:140" ht="15" thickBot="1">
      <c r="A37" s="20">
        <v>224</v>
      </c>
      <c r="B37" s="30" t="s">
        <v>56</v>
      </c>
      <c r="C37" s="23" t="s">
        <v>93</v>
      </c>
      <c r="D37" s="30" t="s">
        <v>48</v>
      </c>
      <c r="E37" s="31">
        <v>2</v>
      </c>
      <c r="F37" s="31" t="s">
        <v>15</v>
      </c>
      <c r="G37" s="30"/>
      <c r="H37" s="30">
        <v>54</v>
      </c>
      <c r="I37" s="30">
        <v>68</v>
      </c>
      <c r="J37" s="30">
        <v>83</v>
      </c>
      <c r="K37" s="32">
        <v>151</v>
      </c>
      <c r="L37" s="33">
        <v>109</v>
      </c>
      <c r="M37" s="34">
        <v>150</v>
      </c>
      <c r="N37" s="35"/>
      <c r="O37" s="35"/>
      <c r="P37" s="30">
        <v>12</v>
      </c>
      <c r="Q37" s="30">
        <v>3</v>
      </c>
      <c r="R37" s="36">
        <v>10</v>
      </c>
      <c r="S37" s="30">
        <v>13</v>
      </c>
      <c r="T37" s="30">
        <v>3</v>
      </c>
      <c r="U37" s="30"/>
      <c r="V37" s="30"/>
      <c r="W37" s="30"/>
      <c r="X37" s="30">
        <v>6</v>
      </c>
      <c r="Y37" s="30"/>
      <c r="Z37" s="30"/>
      <c r="AA37" s="30">
        <f t="shared" si="2"/>
        <v>47</v>
      </c>
      <c r="AB37" s="116">
        <v>0.313</v>
      </c>
      <c r="AC37" s="28"/>
      <c r="AD37" s="40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</row>
    <row r="38" spans="1:140" ht="15" thickBot="1">
      <c r="A38" s="20">
        <v>226</v>
      </c>
      <c r="B38" s="30" t="s">
        <v>94</v>
      </c>
      <c r="C38" s="23" t="s">
        <v>95</v>
      </c>
      <c r="D38" s="21" t="s">
        <v>48</v>
      </c>
      <c r="E38" s="43">
        <v>3</v>
      </c>
      <c r="F38" s="31" t="s">
        <v>15</v>
      </c>
      <c r="G38" s="30"/>
      <c r="H38" s="30" t="s">
        <v>40</v>
      </c>
      <c r="I38" s="30" t="s">
        <v>40</v>
      </c>
      <c r="J38" s="30" t="s">
        <v>40</v>
      </c>
      <c r="K38" s="30" t="s">
        <v>40</v>
      </c>
      <c r="L38" s="33">
        <v>11</v>
      </c>
      <c r="M38" s="34">
        <v>172</v>
      </c>
      <c r="N38" s="30"/>
      <c r="O38" s="35"/>
      <c r="P38" s="30"/>
      <c r="Q38" s="30">
        <v>1</v>
      </c>
      <c r="R38" s="36"/>
      <c r="S38" s="30">
        <v>3</v>
      </c>
      <c r="T38" s="30">
        <v>10</v>
      </c>
      <c r="U38" s="30">
        <v>6</v>
      </c>
      <c r="V38" s="30">
        <v>6</v>
      </c>
      <c r="W38" s="30">
        <v>6</v>
      </c>
      <c r="X38" s="30"/>
      <c r="Y38" s="30"/>
      <c r="Z38" s="30"/>
      <c r="AA38" s="30">
        <f t="shared" si="2"/>
        <v>32</v>
      </c>
      <c r="AB38" s="116">
        <v>0.186</v>
      </c>
      <c r="AC38" s="28"/>
      <c r="AD38" s="4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</row>
    <row r="39" spans="1:140" ht="15" thickBot="1">
      <c r="A39" s="20">
        <v>227</v>
      </c>
      <c r="B39" s="30" t="s">
        <v>53</v>
      </c>
      <c r="C39" s="23" t="s">
        <v>96</v>
      </c>
      <c r="D39" s="30" t="s">
        <v>48</v>
      </c>
      <c r="E39" s="31">
        <v>3</v>
      </c>
      <c r="F39" s="31" t="s">
        <v>20</v>
      </c>
      <c r="G39" s="30"/>
      <c r="H39" s="30">
        <v>49</v>
      </c>
      <c r="I39" s="30">
        <v>61</v>
      </c>
      <c r="J39" s="30">
        <v>118</v>
      </c>
      <c r="K39" s="32">
        <v>208</v>
      </c>
      <c r="L39" s="33">
        <v>159</v>
      </c>
      <c r="M39" s="34">
        <v>150</v>
      </c>
      <c r="N39" s="35"/>
      <c r="O39" s="35"/>
      <c r="P39" s="30">
        <v>21</v>
      </c>
      <c r="Q39" s="30">
        <v>72</v>
      </c>
      <c r="R39" s="36">
        <v>23</v>
      </c>
      <c r="S39" s="30">
        <v>10</v>
      </c>
      <c r="T39" s="30">
        <v>6</v>
      </c>
      <c r="U39" s="30"/>
      <c r="V39" s="30">
        <v>7</v>
      </c>
      <c r="W39" s="30">
        <v>2</v>
      </c>
      <c r="X39" s="30">
        <v>4</v>
      </c>
      <c r="Y39" s="30"/>
      <c r="Z39" s="30"/>
      <c r="AA39" s="30">
        <f t="shared" si="2"/>
        <v>145</v>
      </c>
      <c r="AB39" s="118">
        <v>0.96699999999999997</v>
      </c>
      <c r="AC39" s="28"/>
      <c r="AD39" s="4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</row>
    <row r="40" spans="1:140" ht="15" thickBot="1">
      <c r="A40" s="20">
        <v>228</v>
      </c>
      <c r="B40" s="30" t="s">
        <v>56</v>
      </c>
      <c r="C40" s="23" t="s">
        <v>97</v>
      </c>
      <c r="D40" s="30" t="s">
        <v>48</v>
      </c>
      <c r="E40" s="31">
        <v>3</v>
      </c>
      <c r="F40" s="31" t="s">
        <v>15</v>
      </c>
      <c r="G40" s="30"/>
      <c r="H40" s="30">
        <v>235</v>
      </c>
      <c r="I40" s="30">
        <v>220</v>
      </c>
      <c r="J40" s="30">
        <v>137</v>
      </c>
      <c r="K40" s="32">
        <v>66</v>
      </c>
      <c r="L40" s="33">
        <v>110</v>
      </c>
      <c r="M40" s="34">
        <v>100</v>
      </c>
      <c r="N40" s="35"/>
      <c r="O40" s="35"/>
      <c r="P40" s="30">
        <v>6</v>
      </c>
      <c r="Q40" s="30">
        <v>53</v>
      </c>
      <c r="R40" s="36">
        <v>1</v>
      </c>
      <c r="S40" s="30">
        <v>2</v>
      </c>
      <c r="T40" s="30"/>
      <c r="U40" s="30">
        <v>1</v>
      </c>
      <c r="V40" s="30">
        <v>1</v>
      </c>
      <c r="W40" s="30">
        <v>4</v>
      </c>
      <c r="X40" s="30">
        <v>8</v>
      </c>
      <c r="Y40" s="30"/>
      <c r="Z40" s="30"/>
      <c r="AA40" s="30">
        <f t="shared" si="2"/>
        <v>76</v>
      </c>
      <c r="AB40" s="117">
        <v>0.76</v>
      </c>
      <c r="AC40" s="28"/>
      <c r="AD40" s="40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</row>
    <row r="41" spans="1:140" ht="15" thickBot="1">
      <c r="A41" s="20">
        <v>230</v>
      </c>
      <c r="B41" s="30" t="s">
        <v>56</v>
      </c>
      <c r="C41" s="23" t="s">
        <v>98</v>
      </c>
      <c r="D41" s="21" t="s">
        <v>55</v>
      </c>
      <c r="E41" s="43">
        <v>3</v>
      </c>
      <c r="F41" s="31" t="s">
        <v>15</v>
      </c>
      <c r="G41" s="30"/>
      <c r="H41" s="30" t="s">
        <v>40</v>
      </c>
      <c r="I41" s="30" t="s">
        <v>40</v>
      </c>
      <c r="J41" s="30" t="s">
        <v>40</v>
      </c>
      <c r="K41" s="32">
        <v>41</v>
      </c>
      <c r="L41" s="33">
        <v>124</v>
      </c>
      <c r="M41" s="34">
        <v>115</v>
      </c>
      <c r="N41" s="35"/>
      <c r="O41" s="35"/>
      <c r="P41" s="30">
        <v>11</v>
      </c>
      <c r="Q41" s="30">
        <v>36</v>
      </c>
      <c r="R41" s="36">
        <v>7</v>
      </c>
      <c r="S41" s="30">
        <v>7</v>
      </c>
      <c r="T41" s="30">
        <v>5</v>
      </c>
      <c r="U41" s="30">
        <v>1</v>
      </c>
      <c r="V41" s="30">
        <v>1</v>
      </c>
      <c r="W41" s="30"/>
      <c r="X41" s="30">
        <v>6</v>
      </c>
      <c r="Y41" s="30"/>
      <c r="Z41" s="30"/>
      <c r="AA41" s="30">
        <f t="shared" si="2"/>
        <v>74</v>
      </c>
      <c r="AB41" s="117">
        <v>0.64300000000000002</v>
      </c>
      <c r="AC41" s="28"/>
      <c r="AD41" s="40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</row>
    <row r="42" spans="1:140" ht="15" thickBot="1">
      <c r="A42" s="20">
        <v>231</v>
      </c>
      <c r="B42" s="30" t="s">
        <v>60</v>
      </c>
      <c r="C42" s="23" t="s">
        <v>99</v>
      </c>
      <c r="D42" s="21" t="s">
        <v>48</v>
      </c>
      <c r="E42" s="43">
        <v>3</v>
      </c>
      <c r="F42" s="31" t="s">
        <v>39</v>
      </c>
      <c r="G42" s="30"/>
      <c r="H42" s="30">
        <v>256</v>
      </c>
      <c r="I42" s="30">
        <v>282</v>
      </c>
      <c r="J42" s="30">
        <v>163</v>
      </c>
      <c r="K42" s="32">
        <v>248</v>
      </c>
      <c r="L42" s="33">
        <v>153</v>
      </c>
      <c r="M42" s="34">
        <v>120</v>
      </c>
      <c r="N42" s="30"/>
      <c r="O42" s="30"/>
      <c r="P42" s="30">
        <v>2</v>
      </c>
      <c r="Q42" s="30">
        <v>27</v>
      </c>
      <c r="R42" s="36">
        <v>16</v>
      </c>
      <c r="S42" s="30">
        <v>10</v>
      </c>
      <c r="T42" s="30">
        <v>5</v>
      </c>
      <c r="U42" s="30">
        <v>2</v>
      </c>
      <c r="V42" s="30">
        <v>7</v>
      </c>
      <c r="W42" s="30">
        <v>5</v>
      </c>
      <c r="X42" s="30"/>
      <c r="Y42" s="30"/>
      <c r="Z42" s="30"/>
      <c r="AA42" s="30">
        <f t="shared" si="2"/>
        <v>74</v>
      </c>
      <c r="AB42" s="117">
        <v>0.61699999999999999</v>
      </c>
      <c r="AC42" s="37"/>
      <c r="AD42" s="28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</row>
    <row r="43" spans="1:140" ht="15" thickBot="1">
      <c r="A43" s="20">
        <v>235</v>
      </c>
      <c r="B43" s="30" t="s">
        <v>53</v>
      </c>
      <c r="C43" s="23" t="s">
        <v>100</v>
      </c>
      <c r="D43" s="21" t="s">
        <v>48</v>
      </c>
      <c r="E43" s="43">
        <v>3</v>
      </c>
      <c r="F43" s="31" t="s">
        <v>20</v>
      </c>
      <c r="G43" s="30"/>
      <c r="H43" s="30" t="s">
        <v>40</v>
      </c>
      <c r="I43" s="30" t="s">
        <v>40</v>
      </c>
      <c r="J43" s="30" t="s">
        <v>40</v>
      </c>
      <c r="K43" s="32">
        <v>0</v>
      </c>
      <c r="L43" s="33">
        <v>1</v>
      </c>
      <c r="M43" s="34">
        <v>100</v>
      </c>
      <c r="N43" s="35"/>
      <c r="O43" s="35"/>
      <c r="P43" s="30"/>
      <c r="Q43" s="30">
        <v>2</v>
      </c>
      <c r="R43" s="36">
        <v>4</v>
      </c>
      <c r="S43" s="30">
        <v>6</v>
      </c>
      <c r="T43" s="30">
        <v>10</v>
      </c>
      <c r="U43" s="30"/>
      <c r="V43" s="30"/>
      <c r="W43" s="30">
        <v>1</v>
      </c>
      <c r="X43" s="30"/>
      <c r="Y43" s="30"/>
      <c r="Z43" s="30"/>
      <c r="AA43" s="30">
        <f t="shared" si="2"/>
        <v>23</v>
      </c>
      <c r="AB43" s="116">
        <v>0.23</v>
      </c>
      <c r="AC43" s="28"/>
      <c r="AD43" s="40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ht="15" thickBot="1">
      <c r="A44" s="20">
        <v>238</v>
      </c>
      <c r="B44" s="30" t="s">
        <v>56</v>
      </c>
      <c r="C44" s="23" t="s">
        <v>101</v>
      </c>
      <c r="D44" s="30" t="s">
        <v>48</v>
      </c>
      <c r="E44" s="31">
        <v>1</v>
      </c>
      <c r="F44" s="31" t="s">
        <v>15</v>
      </c>
      <c r="G44" s="30"/>
      <c r="H44" s="30">
        <v>117</v>
      </c>
      <c r="I44" s="30">
        <v>140</v>
      </c>
      <c r="J44" s="30">
        <v>104</v>
      </c>
      <c r="K44" s="32">
        <v>115</v>
      </c>
      <c r="L44" s="33">
        <v>122</v>
      </c>
      <c r="M44" s="34">
        <v>115</v>
      </c>
      <c r="N44" s="35"/>
      <c r="O44" s="35"/>
      <c r="P44" s="30">
        <v>3</v>
      </c>
      <c r="Q44" s="30">
        <v>40</v>
      </c>
      <c r="R44" s="36">
        <v>2</v>
      </c>
      <c r="S44" s="30"/>
      <c r="T44" s="30"/>
      <c r="U44" s="30">
        <v>9</v>
      </c>
      <c r="V44" s="30">
        <v>4</v>
      </c>
      <c r="W44" s="30">
        <v>3</v>
      </c>
      <c r="X44" s="30">
        <v>12</v>
      </c>
      <c r="Y44" s="30"/>
      <c r="Z44" s="30"/>
      <c r="AA44" s="30">
        <f t="shared" si="2"/>
        <v>73</v>
      </c>
      <c r="AB44" s="117">
        <v>0.63500000000000001</v>
      </c>
      <c r="AC44" s="37"/>
      <c r="AD44" s="28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</row>
    <row r="45" spans="1:140" ht="15" thickBot="1">
      <c r="A45" s="20">
        <v>240</v>
      </c>
      <c r="B45" s="30" t="s">
        <v>53</v>
      </c>
      <c r="C45" s="23" t="s">
        <v>102</v>
      </c>
      <c r="D45" s="30" t="s">
        <v>48</v>
      </c>
      <c r="E45" s="31">
        <v>3</v>
      </c>
      <c r="F45" s="31" t="s">
        <v>20</v>
      </c>
      <c r="G45" s="30"/>
      <c r="H45" s="30">
        <v>9</v>
      </c>
      <c r="I45" s="30">
        <v>146</v>
      </c>
      <c r="J45" s="30">
        <v>176</v>
      </c>
      <c r="K45" s="32">
        <v>88</v>
      </c>
      <c r="L45" s="33">
        <v>24</v>
      </c>
      <c r="M45" s="34">
        <v>65</v>
      </c>
      <c r="N45" s="30"/>
      <c r="O45" s="35"/>
      <c r="P45" s="30"/>
      <c r="Q45" s="30">
        <v>2</v>
      </c>
      <c r="R45" s="36">
        <v>2</v>
      </c>
      <c r="S45" s="30"/>
      <c r="T45" s="30">
        <v>1</v>
      </c>
      <c r="U45" s="30">
        <v>2</v>
      </c>
      <c r="V45" s="30"/>
      <c r="W45" s="30">
        <v>3</v>
      </c>
      <c r="X45" s="30"/>
      <c r="Y45" s="30"/>
      <c r="Z45" s="30"/>
      <c r="AA45" s="30">
        <f t="shared" si="2"/>
        <v>10</v>
      </c>
      <c r="AB45" s="116">
        <v>0.154</v>
      </c>
      <c r="AC45" s="28"/>
      <c r="AD45" s="3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</row>
    <row r="46" spans="1:140" ht="15" thickBot="1">
      <c r="A46" s="20">
        <v>241</v>
      </c>
      <c r="B46" s="30" t="s">
        <v>71</v>
      </c>
      <c r="C46" s="23" t="s">
        <v>103</v>
      </c>
      <c r="D46" s="30" t="s">
        <v>48</v>
      </c>
      <c r="E46" s="31">
        <v>3</v>
      </c>
      <c r="F46" s="31" t="s">
        <v>36</v>
      </c>
      <c r="G46" s="30"/>
      <c r="H46" s="30">
        <v>19</v>
      </c>
      <c r="I46" s="30">
        <v>64</v>
      </c>
      <c r="J46" s="30">
        <v>13</v>
      </c>
      <c r="K46" s="32">
        <v>68</v>
      </c>
      <c r="L46" s="33">
        <v>71</v>
      </c>
      <c r="M46" s="34">
        <v>95</v>
      </c>
      <c r="N46" s="35"/>
      <c r="O46" s="35"/>
      <c r="P46" s="30"/>
      <c r="Q46" s="30">
        <v>22</v>
      </c>
      <c r="R46" s="36">
        <v>4</v>
      </c>
      <c r="S46" s="30">
        <v>2</v>
      </c>
      <c r="T46" s="30">
        <v>4</v>
      </c>
      <c r="U46" s="30">
        <v>2</v>
      </c>
      <c r="V46" s="30"/>
      <c r="W46" s="30"/>
      <c r="X46" s="30">
        <v>2</v>
      </c>
      <c r="Y46" s="30"/>
      <c r="Z46" s="30"/>
      <c r="AA46" s="30">
        <f t="shared" si="2"/>
        <v>36</v>
      </c>
      <c r="AB46" s="117">
        <v>0.379</v>
      </c>
      <c r="AC46" s="28"/>
      <c r="AD46" s="40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</row>
    <row r="47" spans="1:140" ht="15" thickBot="1">
      <c r="A47" s="20">
        <v>243</v>
      </c>
      <c r="B47" s="30" t="s">
        <v>53</v>
      </c>
      <c r="C47" s="23" t="s">
        <v>104</v>
      </c>
      <c r="D47" s="21" t="s">
        <v>48</v>
      </c>
      <c r="E47" s="43">
        <v>3</v>
      </c>
      <c r="F47" s="31" t="s">
        <v>20</v>
      </c>
      <c r="G47" s="30"/>
      <c r="H47" s="30">
        <v>85</v>
      </c>
      <c r="I47" s="30">
        <v>106</v>
      </c>
      <c r="J47" s="30">
        <v>59</v>
      </c>
      <c r="K47" s="32">
        <v>98</v>
      </c>
      <c r="L47" s="33">
        <v>60</v>
      </c>
      <c r="M47" s="34">
        <v>238</v>
      </c>
      <c r="N47" s="35"/>
      <c r="O47" s="35"/>
      <c r="P47" s="30">
        <v>1</v>
      </c>
      <c r="Q47" s="30">
        <v>2</v>
      </c>
      <c r="R47" s="36">
        <v>3</v>
      </c>
      <c r="S47" s="30">
        <v>10</v>
      </c>
      <c r="T47" s="30"/>
      <c r="U47" s="30">
        <v>2</v>
      </c>
      <c r="V47" s="30"/>
      <c r="W47" s="30">
        <v>2</v>
      </c>
      <c r="X47" s="30">
        <v>5</v>
      </c>
      <c r="Y47" s="30"/>
      <c r="Z47" s="30"/>
      <c r="AA47" s="30">
        <f t="shared" si="2"/>
        <v>25</v>
      </c>
      <c r="AB47" s="116">
        <v>0.105</v>
      </c>
      <c r="AC47" s="37"/>
      <c r="AD47" s="28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</row>
    <row r="48" spans="1:140" ht="15" thickBot="1">
      <c r="A48" s="20">
        <v>244</v>
      </c>
      <c r="B48" s="30" t="s">
        <v>53</v>
      </c>
      <c r="C48" s="23" t="s">
        <v>105</v>
      </c>
      <c r="D48" s="21" t="s">
        <v>48</v>
      </c>
      <c r="E48" s="43">
        <v>1</v>
      </c>
      <c r="F48" s="31" t="s">
        <v>20</v>
      </c>
      <c r="G48" s="30"/>
      <c r="H48" s="30">
        <v>101</v>
      </c>
      <c r="I48" s="30">
        <v>126</v>
      </c>
      <c r="J48" s="30">
        <v>183</v>
      </c>
      <c r="K48" s="32">
        <v>308</v>
      </c>
      <c r="L48" s="33">
        <v>227</v>
      </c>
      <c r="M48" s="34">
        <v>225</v>
      </c>
      <c r="N48" s="30"/>
      <c r="O48" s="30"/>
      <c r="P48" s="30">
        <v>4</v>
      </c>
      <c r="Q48" s="30">
        <v>38</v>
      </c>
      <c r="R48" s="36">
        <v>20</v>
      </c>
      <c r="S48" s="30">
        <v>5</v>
      </c>
      <c r="T48" s="30">
        <v>39</v>
      </c>
      <c r="U48" s="30">
        <v>1</v>
      </c>
      <c r="V48" s="30"/>
      <c r="W48" s="30">
        <v>21</v>
      </c>
      <c r="X48" s="30">
        <v>16</v>
      </c>
      <c r="Y48" s="30"/>
      <c r="Z48" s="30"/>
      <c r="AA48" s="30">
        <f t="shared" si="2"/>
        <v>144</v>
      </c>
      <c r="AB48" s="117">
        <v>0.64</v>
      </c>
      <c r="AC48" s="37"/>
      <c r="AD48" s="37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</row>
    <row r="49" spans="1:140" ht="15" thickBot="1">
      <c r="A49" s="20">
        <v>246</v>
      </c>
      <c r="B49" s="30" t="s">
        <v>53</v>
      </c>
      <c r="C49" s="23" t="s">
        <v>106</v>
      </c>
      <c r="D49" s="21" t="s">
        <v>48</v>
      </c>
      <c r="E49" s="43">
        <v>3</v>
      </c>
      <c r="F49" s="31" t="s">
        <v>20</v>
      </c>
      <c r="G49" s="30"/>
      <c r="H49" s="30">
        <v>73</v>
      </c>
      <c r="I49" s="30">
        <v>154</v>
      </c>
      <c r="J49" s="30">
        <v>101</v>
      </c>
      <c r="K49" s="32">
        <v>106</v>
      </c>
      <c r="L49" s="33">
        <v>75</v>
      </c>
      <c r="M49" s="34">
        <v>215</v>
      </c>
      <c r="N49" s="35"/>
      <c r="O49" s="30">
        <v>15</v>
      </c>
      <c r="P49" s="30">
        <v>43</v>
      </c>
      <c r="Q49" s="30">
        <v>33</v>
      </c>
      <c r="R49" s="36">
        <v>3</v>
      </c>
      <c r="S49" s="30">
        <v>5</v>
      </c>
      <c r="T49" s="30">
        <v>3</v>
      </c>
      <c r="U49" s="30">
        <v>1</v>
      </c>
      <c r="V49" s="30"/>
      <c r="W49" s="30"/>
      <c r="X49" s="30">
        <v>1</v>
      </c>
      <c r="Y49" s="30"/>
      <c r="Z49" s="30"/>
      <c r="AA49" s="30">
        <f t="shared" si="2"/>
        <v>104</v>
      </c>
      <c r="AB49" s="117">
        <v>0.48399999999999999</v>
      </c>
      <c r="AC49" s="28"/>
      <c r="AD49" s="3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</row>
    <row r="50" spans="1:140" ht="15" thickBot="1">
      <c r="A50" s="20">
        <v>248</v>
      </c>
      <c r="B50" s="30" t="s">
        <v>71</v>
      </c>
      <c r="C50" s="23" t="s">
        <v>107</v>
      </c>
      <c r="D50" s="21" t="s">
        <v>48</v>
      </c>
      <c r="E50" s="31">
        <v>1</v>
      </c>
      <c r="F50" s="31" t="s">
        <v>36</v>
      </c>
      <c r="G50" s="30"/>
      <c r="H50" s="30">
        <v>91</v>
      </c>
      <c r="I50" s="30">
        <v>109</v>
      </c>
      <c r="J50" s="30">
        <v>205</v>
      </c>
      <c r="K50" s="32">
        <v>405</v>
      </c>
      <c r="L50" s="33">
        <v>248</v>
      </c>
      <c r="M50" s="34">
        <v>225</v>
      </c>
      <c r="N50" s="35"/>
      <c r="O50" s="35"/>
      <c r="P50" s="30">
        <v>7</v>
      </c>
      <c r="Q50" s="30">
        <v>31</v>
      </c>
      <c r="R50" s="36">
        <v>9</v>
      </c>
      <c r="S50" s="30">
        <v>4</v>
      </c>
      <c r="T50" s="30">
        <v>2</v>
      </c>
      <c r="U50" s="30">
        <v>4</v>
      </c>
      <c r="V50" s="30">
        <v>5</v>
      </c>
      <c r="W50" s="30">
        <v>10</v>
      </c>
      <c r="X50" s="30">
        <v>3</v>
      </c>
      <c r="Y50" s="30"/>
      <c r="Z50" s="30"/>
      <c r="AA50" s="30">
        <f t="shared" si="2"/>
        <v>75</v>
      </c>
      <c r="AB50" s="117">
        <v>0.33300000000000002</v>
      </c>
      <c r="AC50" s="37"/>
      <c r="AD50" s="28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</row>
    <row r="51" spans="1:140" ht="15" thickBot="1">
      <c r="A51" s="20">
        <v>249</v>
      </c>
      <c r="B51" s="30" t="s">
        <v>53</v>
      </c>
      <c r="C51" s="23" t="s">
        <v>108</v>
      </c>
      <c r="D51" s="30" t="s">
        <v>48</v>
      </c>
      <c r="E51" s="31">
        <v>3</v>
      </c>
      <c r="F51" s="31" t="s">
        <v>20</v>
      </c>
      <c r="G51" s="30"/>
      <c r="H51" s="30">
        <v>96</v>
      </c>
      <c r="I51" s="30">
        <v>115</v>
      </c>
      <c r="J51" s="30">
        <v>75</v>
      </c>
      <c r="K51" s="32">
        <v>105</v>
      </c>
      <c r="L51" s="33">
        <v>179</v>
      </c>
      <c r="M51" s="34">
        <v>175</v>
      </c>
      <c r="N51" s="35"/>
      <c r="O51" s="30">
        <v>2</v>
      </c>
      <c r="P51" s="30">
        <v>29</v>
      </c>
      <c r="Q51" s="30">
        <v>28</v>
      </c>
      <c r="R51" s="36">
        <v>18</v>
      </c>
      <c r="S51" s="30">
        <v>27</v>
      </c>
      <c r="T51" s="30">
        <v>14</v>
      </c>
      <c r="U51" s="30">
        <v>2</v>
      </c>
      <c r="V51" s="30"/>
      <c r="W51" s="30">
        <v>9</v>
      </c>
      <c r="X51" s="30">
        <v>6</v>
      </c>
      <c r="Y51" s="30"/>
      <c r="Z51" s="30"/>
      <c r="AA51" s="30">
        <f t="shared" si="2"/>
        <v>135</v>
      </c>
      <c r="AB51" s="117">
        <v>0.77100000000000002</v>
      </c>
      <c r="AC51" s="28"/>
      <c r="AD51" s="40"/>
      <c r="AE51" s="50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</row>
    <row r="52" spans="1:140" ht="15" thickBot="1">
      <c r="A52" s="20">
        <v>251</v>
      </c>
      <c r="B52" s="30" t="s">
        <v>65</v>
      </c>
      <c r="C52" s="23" t="s">
        <v>109</v>
      </c>
      <c r="D52" s="21" t="s">
        <v>48</v>
      </c>
      <c r="E52" s="43">
        <v>1</v>
      </c>
      <c r="F52" s="31" t="s">
        <v>36</v>
      </c>
      <c r="G52" s="30"/>
      <c r="H52" s="30">
        <v>159</v>
      </c>
      <c r="I52" s="30">
        <v>175</v>
      </c>
      <c r="J52" s="30">
        <v>146</v>
      </c>
      <c r="K52" s="32">
        <v>137</v>
      </c>
      <c r="L52" s="33">
        <v>55</v>
      </c>
      <c r="M52" s="34">
        <v>100</v>
      </c>
      <c r="N52" s="35"/>
      <c r="O52" s="35"/>
      <c r="P52" s="30">
        <v>6</v>
      </c>
      <c r="Q52" s="30">
        <v>15</v>
      </c>
      <c r="R52" s="36">
        <v>1</v>
      </c>
      <c r="S52" s="30">
        <v>1</v>
      </c>
      <c r="T52" s="30">
        <v>1</v>
      </c>
      <c r="U52" s="30"/>
      <c r="V52" s="30">
        <v>19</v>
      </c>
      <c r="W52" s="30">
        <v>9</v>
      </c>
      <c r="X52" s="30"/>
      <c r="Y52" s="30"/>
      <c r="Z52" s="30"/>
      <c r="AA52" s="30">
        <f t="shared" si="2"/>
        <v>52</v>
      </c>
      <c r="AB52" s="117">
        <v>0.52</v>
      </c>
      <c r="AC52" s="28"/>
      <c r="AD52" s="40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</row>
    <row r="53" spans="1:140" ht="15" thickBot="1">
      <c r="A53" s="20">
        <v>252</v>
      </c>
      <c r="B53" s="51" t="s">
        <v>60</v>
      </c>
      <c r="C53" s="23" t="s">
        <v>110</v>
      </c>
      <c r="D53" s="21" t="s">
        <v>55</v>
      </c>
      <c r="E53" s="43">
        <v>3</v>
      </c>
      <c r="F53" s="31" t="s">
        <v>39</v>
      </c>
      <c r="G53" s="30"/>
      <c r="H53" s="30" t="s">
        <v>40</v>
      </c>
      <c r="I53" s="30" t="s">
        <v>40</v>
      </c>
      <c r="J53" s="30" t="s">
        <v>40</v>
      </c>
      <c r="K53" s="30" t="s">
        <v>40</v>
      </c>
      <c r="L53" s="33" t="s">
        <v>40</v>
      </c>
      <c r="M53" s="34">
        <v>20</v>
      </c>
      <c r="N53" s="30"/>
      <c r="O53" s="30"/>
      <c r="P53" s="30"/>
      <c r="Q53" s="30"/>
      <c r="R53" s="36"/>
      <c r="S53" s="30"/>
      <c r="T53" s="30">
        <v>1</v>
      </c>
      <c r="U53" s="30">
        <v>1</v>
      </c>
      <c r="V53" s="30"/>
      <c r="W53" s="30">
        <v>5</v>
      </c>
      <c r="X53" s="30">
        <v>1</v>
      </c>
      <c r="Y53" s="30"/>
      <c r="Z53" s="30"/>
      <c r="AA53" s="30">
        <f t="shared" si="2"/>
        <v>8</v>
      </c>
      <c r="AB53" s="117">
        <v>0.4</v>
      </c>
      <c r="AC53" s="28"/>
      <c r="AD53" s="2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</row>
    <row r="54" spans="1:140" ht="15" thickBot="1">
      <c r="A54" s="20">
        <v>254</v>
      </c>
      <c r="B54" s="30" t="s">
        <v>65</v>
      </c>
      <c r="C54" s="23" t="s">
        <v>111</v>
      </c>
      <c r="D54" s="30" t="s">
        <v>48</v>
      </c>
      <c r="E54" s="31">
        <v>3</v>
      </c>
      <c r="F54" s="31" t="s">
        <v>39</v>
      </c>
      <c r="G54" s="30"/>
      <c r="H54" s="30">
        <v>159</v>
      </c>
      <c r="I54" s="30">
        <v>191</v>
      </c>
      <c r="J54" s="30">
        <v>208</v>
      </c>
      <c r="K54" s="32">
        <v>134</v>
      </c>
      <c r="L54" s="33">
        <v>62</v>
      </c>
      <c r="M54" s="34">
        <v>190</v>
      </c>
      <c r="N54" s="30"/>
      <c r="O54" s="30"/>
      <c r="P54" s="30">
        <v>12</v>
      </c>
      <c r="Q54" s="30">
        <v>2</v>
      </c>
      <c r="R54" s="36">
        <v>3</v>
      </c>
      <c r="S54" s="30"/>
      <c r="T54" s="30">
        <v>8</v>
      </c>
      <c r="U54" s="30">
        <v>4</v>
      </c>
      <c r="V54" s="30">
        <v>6</v>
      </c>
      <c r="W54" s="30">
        <v>4</v>
      </c>
      <c r="X54" s="30"/>
      <c r="Y54" s="30"/>
      <c r="Z54" s="30"/>
      <c r="AA54" s="30">
        <f t="shared" si="2"/>
        <v>39</v>
      </c>
      <c r="AB54" s="116">
        <v>0.20499999999999999</v>
      </c>
      <c r="AC54" s="37"/>
      <c r="AD54" s="28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</row>
    <row r="55" spans="1:140" ht="15" thickBot="1">
      <c r="A55" s="20">
        <v>257</v>
      </c>
      <c r="B55" s="30" t="s">
        <v>65</v>
      </c>
      <c r="C55" s="23" t="s">
        <v>112</v>
      </c>
      <c r="D55" s="21" t="s">
        <v>48</v>
      </c>
      <c r="E55" s="43">
        <v>3</v>
      </c>
      <c r="F55" s="31" t="s">
        <v>41</v>
      </c>
      <c r="G55" s="30"/>
      <c r="H55" s="30" t="s">
        <v>40</v>
      </c>
      <c r="I55" s="30">
        <v>121</v>
      </c>
      <c r="J55" s="30">
        <v>155</v>
      </c>
      <c r="K55" s="32">
        <v>188</v>
      </c>
      <c r="L55" s="33">
        <v>191</v>
      </c>
      <c r="M55" s="34">
        <v>175</v>
      </c>
      <c r="N55" s="30"/>
      <c r="O55" s="30">
        <v>7</v>
      </c>
      <c r="P55" s="30">
        <v>19</v>
      </c>
      <c r="Q55" s="30">
        <v>23</v>
      </c>
      <c r="R55" s="36">
        <v>10</v>
      </c>
      <c r="S55" s="30">
        <v>6</v>
      </c>
      <c r="T55" s="30"/>
      <c r="U55" s="30">
        <v>4</v>
      </c>
      <c r="V55" s="30"/>
      <c r="W55" s="30">
        <v>16</v>
      </c>
      <c r="X55" s="30">
        <v>1</v>
      </c>
      <c r="Y55" s="30"/>
      <c r="Z55" s="30"/>
      <c r="AA55" s="30">
        <f t="shared" si="2"/>
        <v>86</v>
      </c>
      <c r="AB55" s="117">
        <v>0.49099999999999999</v>
      </c>
      <c r="AC55" s="28"/>
      <c r="AD55" s="37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</row>
    <row r="56" spans="1:140" ht="15" thickBot="1">
      <c r="A56" s="20">
        <v>258</v>
      </c>
      <c r="B56" s="30" t="s">
        <v>45</v>
      </c>
      <c r="C56" s="23" t="s">
        <v>113</v>
      </c>
      <c r="D56" s="21" t="s">
        <v>48</v>
      </c>
      <c r="E56" s="43">
        <v>3</v>
      </c>
      <c r="F56" s="31" t="s">
        <v>37</v>
      </c>
      <c r="G56" s="30"/>
      <c r="H56" s="30">
        <v>33</v>
      </c>
      <c r="I56" s="30">
        <v>101</v>
      </c>
      <c r="J56" s="30">
        <v>17</v>
      </c>
      <c r="K56" s="32">
        <v>49</v>
      </c>
      <c r="L56" s="33">
        <v>14</v>
      </c>
      <c r="M56" s="34">
        <v>55</v>
      </c>
      <c r="N56" s="35"/>
      <c r="O56" s="30">
        <v>15</v>
      </c>
      <c r="P56" s="35"/>
      <c r="Q56" s="30"/>
      <c r="R56" s="36"/>
      <c r="S56" s="30"/>
      <c r="T56" s="30"/>
      <c r="U56" s="30"/>
      <c r="V56" s="30"/>
      <c r="W56" s="30"/>
      <c r="X56" s="30"/>
      <c r="Y56" s="30"/>
      <c r="Z56" s="30"/>
      <c r="AA56" s="30">
        <f t="shared" si="2"/>
        <v>15</v>
      </c>
      <c r="AB56" s="116">
        <v>0.27300000000000002</v>
      </c>
      <c r="AC56" s="28"/>
      <c r="AD56" s="40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</row>
    <row r="57" spans="1:140" ht="15" thickBot="1">
      <c r="A57" s="20">
        <v>259</v>
      </c>
      <c r="B57" s="30" t="s">
        <v>71</v>
      </c>
      <c r="C57" s="23" t="s">
        <v>114</v>
      </c>
      <c r="D57" s="21" t="s">
        <v>48</v>
      </c>
      <c r="E57" s="43">
        <v>3</v>
      </c>
      <c r="F57" s="31" t="s">
        <v>36</v>
      </c>
      <c r="G57" s="30"/>
      <c r="H57" s="30" t="s">
        <v>40</v>
      </c>
      <c r="I57" s="30" t="s">
        <v>40</v>
      </c>
      <c r="J57" s="30" t="s">
        <v>40</v>
      </c>
      <c r="K57" s="32">
        <v>20</v>
      </c>
      <c r="L57" s="33">
        <v>15</v>
      </c>
      <c r="M57" s="34">
        <v>50</v>
      </c>
      <c r="N57" s="35"/>
      <c r="O57" s="35"/>
      <c r="P57" s="30"/>
      <c r="Q57" s="30"/>
      <c r="R57" s="36">
        <v>2</v>
      </c>
      <c r="S57" s="30">
        <v>2</v>
      </c>
      <c r="T57" s="30">
        <v>1</v>
      </c>
      <c r="U57" s="30">
        <v>5</v>
      </c>
      <c r="V57" s="30">
        <v>2</v>
      </c>
      <c r="W57" s="30">
        <v>2</v>
      </c>
      <c r="X57" s="30"/>
      <c r="Y57" s="30"/>
      <c r="Z57" s="30"/>
      <c r="AA57" s="30">
        <f t="shared" si="2"/>
        <v>14</v>
      </c>
      <c r="AB57" s="116">
        <v>0.28000000000000003</v>
      </c>
      <c r="AC57" s="28"/>
      <c r="AD57" s="40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</row>
    <row r="58" spans="1:140" ht="15" thickBot="1">
      <c r="A58" s="20">
        <v>260</v>
      </c>
      <c r="B58" s="30" t="s">
        <v>53</v>
      </c>
      <c r="C58" s="23" t="s">
        <v>115</v>
      </c>
      <c r="D58" s="21" t="s">
        <v>48</v>
      </c>
      <c r="E58" s="31">
        <v>3</v>
      </c>
      <c r="F58" s="31" t="s">
        <v>20</v>
      </c>
      <c r="G58" s="30"/>
      <c r="H58" s="30">
        <v>274</v>
      </c>
      <c r="I58" s="30">
        <v>301</v>
      </c>
      <c r="J58" s="30">
        <v>608</v>
      </c>
      <c r="K58" s="32">
        <v>655</v>
      </c>
      <c r="L58" s="33">
        <v>671</v>
      </c>
      <c r="M58" s="34">
        <v>450</v>
      </c>
      <c r="N58" s="30"/>
      <c r="O58" s="30"/>
      <c r="P58" s="30">
        <v>1</v>
      </c>
      <c r="Q58" s="30">
        <v>98</v>
      </c>
      <c r="R58" s="36">
        <v>72</v>
      </c>
      <c r="S58" s="30">
        <v>42</v>
      </c>
      <c r="T58" s="30">
        <v>31</v>
      </c>
      <c r="U58" s="30">
        <v>44</v>
      </c>
      <c r="V58" s="30">
        <v>31</v>
      </c>
      <c r="W58" s="30">
        <v>76</v>
      </c>
      <c r="X58" s="30">
        <v>9</v>
      </c>
      <c r="Y58" s="30"/>
      <c r="Z58" s="30"/>
      <c r="AA58" s="30">
        <f t="shared" si="2"/>
        <v>404</v>
      </c>
      <c r="AB58" s="117">
        <v>0.89800000000000002</v>
      </c>
      <c r="AC58" s="37"/>
      <c r="AD58" s="2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</row>
    <row r="59" spans="1:140" ht="15" thickBot="1">
      <c r="A59" s="20">
        <v>261</v>
      </c>
      <c r="B59" s="30" t="s">
        <v>53</v>
      </c>
      <c r="C59" s="23" t="s">
        <v>116</v>
      </c>
      <c r="D59" s="21" t="s">
        <v>48</v>
      </c>
      <c r="E59" s="31">
        <v>3</v>
      </c>
      <c r="F59" s="31" t="s">
        <v>20</v>
      </c>
      <c r="G59" s="30"/>
      <c r="H59" s="30">
        <v>158</v>
      </c>
      <c r="I59" s="30">
        <v>190</v>
      </c>
      <c r="J59" s="30">
        <v>128</v>
      </c>
      <c r="K59" s="32">
        <v>63</v>
      </c>
      <c r="L59" s="33">
        <v>46</v>
      </c>
      <c r="M59" s="34">
        <v>55</v>
      </c>
      <c r="N59" s="30"/>
      <c r="O59" s="30"/>
      <c r="P59" s="30"/>
      <c r="Q59" s="30">
        <v>9</v>
      </c>
      <c r="R59" s="36">
        <v>2</v>
      </c>
      <c r="S59" s="30"/>
      <c r="T59" s="30">
        <v>2</v>
      </c>
      <c r="U59" s="30"/>
      <c r="V59" s="30"/>
      <c r="W59" s="30"/>
      <c r="X59" s="30"/>
      <c r="Y59" s="30"/>
      <c r="Z59" s="30"/>
      <c r="AA59" s="30">
        <f t="shared" si="2"/>
        <v>13</v>
      </c>
      <c r="AB59" s="116">
        <v>0.23599999999999999</v>
      </c>
      <c r="AC59" s="28"/>
      <c r="AD59" s="40"/>
      <c r="AE59" s="2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</row>
    <row r="60" spans="1:140" ht="15" thickBot="1">
      <c r="A60" s="20">
        <v>262</v>
      </c>
      <c r="B60" s="30" t="s">
        <v>60</v>
      </c>
      <c r="C60" s="23" t="s">
        <v>117</v>
      </c>
      <c r="D60" s="30" t="s">
        <v>55</v>
      </c>
      <c r="E60" s="31">
        <v>3</v>
      </c>
      <c r="F60" s="31" t="s">
        <v>36</v>
      </c>
      <c r="G60" s="30"/>
      <c r="H60" s="30" t="s">
        <v>40</v>
      </c>
      <c r="I60" s="30" t="s">
        <v>40</v>
      </c>
      <c r="J60" s="30" t="s">
        <v>40</v>
      </c>
      <c r="K60" s="30" t="s">
        <v>40</v>
      </c>
      <c r="L60" s="33">
        <v>2</v>
      </c>
      <c r="M60" s="34">
        <v>50</v>
      </c>
      <c r="N60" s="35"/>
      <c r="O60" s="35"/>
      <c r="P60" s="30">
        <v>2</v>
      </c>
      <c r="Q60" s="30">
        <v>1</v>
      </c>
      <c r="R60" s="30">
        <v>1</v>
      </c>
      <c r="S60" s="30"/>
      <c r="T60" s="30">
        <v>2</v>
      </c>
      <c r="U60" s="35"/>
      <c r="V60" s="35"/>
      <c r="W60" s="30">
        <v>2</v>
      </c>
      <c r="X60" s="30">
        <v>1</v>
      </c>
      <c r="Y60" s="35"/>
      <c r="Z60" s="35"/>
      <c r="AA60" s="30">
        <f t="shared" si="2"/>
        <v>9</v>
      </c>
      <c r="AB60" s="116">
        <v>0.18</v>
      </c>
      <c r="AC60" s="28"/>
      <c r="AD60" s="40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</row>
    <row r="61" spans="1:140" ht="15" thickBot="1">
      <c r="A61" s="20">
        <v>263</v>
      </c>
      <c r="B61" s="30" t="s">
        <v>65</v>
      </c>
      <c r="C61" s="23" t="s">
        <v>118</v>
      </c>
      <c r="D61" s="21" t="s">
        <v>55</v>
      </c>
      <c r="E61" s="43">
        <v>3</v>
      </c>
      <c r="F61" s="31" t="s">
        <v>36</v>
      </c>
      <c r="G61" s="30"/>
      <c r="H61" s="30">
        <v>138</v>
      </c>
      <c r="I61" s="30">
        <v>166</v>
      </c>
      <c r="J61" s="30">
        <v>218</v>
      </c>
      <c r="K61" s="32">
        <v>201</v>
      </c>
      <c r="L61" s="33">
        <v>152</v>
      </c>
      <c r="M61" s="34">
        <v>200</v>
      </c>
      <c r="N61" s="30"/>
      <c r="O61" s="30">
        <v>39</v>
      </c>
      <c r="P61" s="30">
        <v>73</v>
      </c>
      <c r="Q61" s="30">
        <v>34</v>
      </c>
      <c r="R61" s="36">
        <v>3</v>
      </c>
      <c r="S61" s="30"/>
      <c r="T61" s="30"/>
      <c r="U61" s="30"/>
      <c r="V61" s="30"/>
      <c r="W61" s="30"/>
      <c r="X61" s="30"/>
      <c r="Y61" s="30"/>
      <c r="Z61" s="30"/>
      <c r="AA61" s="30">
        <f t="shared" si="2"/>
        <v>149</v>
      </c>
      <c r="AB61" s="117">
        <v>0.745</v>
      </c>
      <c r="AC61" s="28"/>
      <c r="AD61" s="40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</row>
    <row r="62" spans="1:140" ht="15" thickBot="1">
      <c r="A62" s="20">
        <v>269</v>
      </c>
      <c r="B62" s="30" t="s">
        <v>53</v>
      </c>
      <c r="C62" s="23" t="s">
        <v>119</v>
      </c>
      <c r="D62" s="21" t="s">
        <v>48</v>
      </c>
      <c r="E62" s="43">
        <v>3</v>
      </c>
      <c r="F62" s="31" t="s">
        <v>20</v>
      </c>
      <c r="G62" s="30"/>
      <c r="H62" s="30" t="s">
        <v>40</v>
      </c>
      <c r="I62" s="30" t="s">
        <v>40</v>
      </c>
      <c r="J62" s="30" t="s">
        <v>40</v>
      </c>
      <c r="K62" s="32">
        <v>11</v>
      </c>
      <c r="L62" s="33">
        <v>12</v>
      </c>
      <c r="M62" s="34">
        <v>50</v>
      </c>
      <c r="N62" s="35"/>
      <c r="O62" s="35"/>
      <c r="P62" s="30"/>
      <c r="Q62" s="30"/>
      <c r="R62" s="36"/>
      <c r="S62" s="30"/>
      <c r="T62" s="30"/>
      <c r="U62" s="30"/>
      <c r="V62" s="30"/>
      <c r="W62" s="30">
        <v>1</v>
      </c>
      <c r="X62" s="30">
        <v>2</v>
      </c>
      <c r="Y62" s="30"/>
      <c r="Z62" s="30"/>
      <c r="AA62" s="30">
        <f t="shared" si="2"/>
        <v>3</v>
      </c>
      <c r="AB62" s="116">
        <v>0.06</v>
      </c>
      <c r="AC62" s="28"/>
      <c r="AD62" s="40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</row>
    <row r="63" spans="1:140" ht="15" thickBot="1">
      <c r="A63" s="20">
        <v>270</v>
      </c>
      <c r="B63" s="30" t="s">
        <v>53</v>
      </c>
      <c r="C63" s="23" t="s">
        <v>120</v>
      </c>
      <c r="D63" s="30" t="s">
        <v>48</v>
      </c>
      <c r="E63" s="31">
        <v>3</v>
      </c>
      <c r="F63" s="31" t="s">
        <v>15</v>
      </c>
      <c r="G63" s="30"/>
      <c r="H63" s="30">
        <v>219</v>
      </c>
      <c r="I63" s="30">
        <v>241</v>
      </c>
      <c r="J63" s="30">
        <v>201</v>
      </c>
      <c r="K63" s="32">
        <v>248</v>
      </c>
      <c r="L63" s="33">
        <v>194</v>
      </c>
      <c r="M63" s="34">
        <v>180</v>
      </c>
      <c r="N63" s="35"/>
      <c r="O63" s="35"/>
      <c r="P63" s="30">
        <v>7</v>
      </c>
      <c r="Q63" s="30">
        <v>14</v>
      </c>
      <c r="R63" s="36">
        <v>19</v>
      </c>
      <c r="S63" s="30">
        <v>35</v>
      </c>
      <c r="T63" s="30">
        <v>12</v>
      </c>
      <c r="U63" s="30">
        <v>19</v>
      </c>
      <c r="V63" s="30"/>
      <c r="W63" s="30">
        <v>73</v>
      </c>
      <c r="X63" s="30">
        <v>15</v>
      </c>
      <c r="Y63" s="30"/>
      <c r="Z63" s="30"/>
      <c r="AA63" s="30">
        <f t="shared" si="2"/>
        <v>194</v>
      </c>
      <c r="AB63" s="118">
        <v>1.0780000000000001</v>
      </c>
      <c r="AC63" s="28"/>
      <c r="AD63" s="40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</row>
    <row r="64" spans="1:140" ht="15" thickBot="1">
      <c r="A64" s="20">
        <v>271</v>
      </c>
      <c r="B64" s="30" t="s">
        <v>53</v>
      </c>
      <c r="C64" s="23" t="s">
        <v>121</v>
      </c>
      <c r="D64" s="21" t="s">
        <v>48</v>
      </c>
      <c r="E64" s="43">
        <v>1</v>
      </c>
      <c r="F64" s="31" t="s">
        <v>20</v>
      </c>
      <c r="G64" s="30"/>
      <c r="H64" s="30">
        <v>103</v>
      </c>
      <c r="I64" s="30">
        <v>124</v>
      </c>
      <c r="J64" s="30">
        <v>154</v>
      </c>
      <c r="K64" s="32">
        <v>78</v>
      </c>
      <c r="L64" s="33">
        <v>85</v>
      </c>
      <c r="M64" s="34">
        <v>115</v>
      </c>
      <c r="N64" s="35"/>
      <c r="O64" s="30"/>
      <c r="P64" s="30">
        <v>27</v>
      </c>
      <c r="Q64" s="30">
        <v>14</v>
      </c>
      <c r="R64" s="36"/>
      <c r="S64" s="30">
        <v>5</v>
      </c>
      <c r="T64" s="30"/>
      <c r="U64" s="30">
        <v>7</v>
      </c>
      <c r="V64" s="30"/>
      <c r="W64" s="30">
        <v>1</v>
      </c>
      <c r="X64" s="30">
        <v>1</v>
      </c>
      <c r="Y64" s="30"/>
      <c r="Z64" s="30"/>
      <c r="AA64" s="30">
        <f t="shared" si="2"/>
        <v>55</v>
      </c>
      <c r="AB64" s="117">
        <v>0.47799999999999998</v>
      </c>
      <c r="AC64" s="37"/>
      <c r="AD64" s="37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</row>
    <row r="65" spans="1:140" ht="15" thickBot="1">
      <c r="A65" s="20">
        <v>275</v>
      </c>
      <c r="B65" s="30" t="s">
        <v>65</v>
      </c>
      <c r="C65" s="23" t="s">
        <v>122</v>
      </c>
      <c r="D65" s="21" t="s">
        <v>48</v>
      </c>
      <c r="E65" s="43">
        <v>1</v>
      </c>
      <c r="F65" s="31" t="s">
        <v>36</v>
      </c>
      <c r="G65" s="30"/>
      <c r="H65" s="30">
        <v>161</v>
      </c>
      <c r="I65" s="30">
        <v>185</v>
      </c>
      <c r="J65" s="30">
        <v>274</v>
      </c>
      <c r="K65" s="32">
        <v>277</v>
      </c>
      <c r="L65" s="33">
        <v>223</v>
      </c>
      <c r="M65" s="34">
        <v>225</v>
      </c>
      <c r="N65" s="35"/>
      <c r="O65" s="35"/>
      <c r="P65" s="30">
        <v>1</v>
      </c>
      <c r="Q65" s="30">
        <v>20</v>
      </c>
      <c r="R65" s="36">
        <v>14</v>
      </c>
      <c r="S65" s="30"/>
      <c r="T65" s="30">
        <v>89</v>
      </c>
      <c r="U65" s="30"/>
      <c r="V65" s="30"/>
      <c r="W65" s="30">
        <v>36</v>
      </c>
      <c r="X65" s="30">
        <v>9</v>
      </c>
      <c r="Y65" s="30"/>
      <c r="Z65" s="30"/>
      <c r="AA65" s="30">
        <f t="shared" si="2"/>
        <v>169</v>
      </c>
      <c r="AB65" s="117">
        <v>0.751</v>
      </c>
      <c r="AC65" s="28"/>
      <c r="AD65" s="40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</row>
    <row r="66" spans="1:140" ht="15" thickBot="1">
      <c r="A66" s="20">
        <v>277</v>
      </c>
      <c r="B66" s="30" t="s">
        <v>65</v>
      </c>
      <c r="C66" s="23" t="s">
        <v>123</v>
      </c>
      <c r="D66" s="30" t="s">
        <v>48</v>
      </c>
      <c r="E66" s="31">
        <v>1</v>
      </c>
      <c r="F66" s="31" t="s">
        <v>36</v>
      </c>
      <c r="G66" s="30"/>
      <c r="H66" s="30" t="s">
        <v>40</v>
      </c>
      <c r="I66" s="30">
        <v>69</v>
      </c>
      <c r="J66" s="30">
        <v>57</v>
      </c>
      <c r="K66" s="32">
        <v>9</v>
      </c>
      <c r="L66" s="33">
        <v>45</v>
      </c>
      <c r="M66" s="34">
        <v>55</v>
      </c>
      <c r="N66" s="35"/>
      <c r="O66" s="35"/>
      <c r="P66" s="30">
        <v>4</v>
      </c>
      <c r="Q66" s="30">
        <v>28</v>
      </c>
      <c r="R66" s="36">
        <v>21</v>
      </c>
      <c r="S66" s="30">
        <v>3</v>
      </c>
      <c r="T66" s="30">
        <v>1</v>
      </c>
      <c r="U66" s="30"/>
      <c r="V66" s="30"/>
      <c r="W66" s="30">
        <v>3</v>
      </c>
      <c r="X66" s="30"/>
      <c r="Y66" s="30"/>
      <c r="Z66" s="30"/>
      <c r="AA66" s="30">
        <f t="shared" si="2"/>
        <v>60</v>
      </c>
      <c r="AB66" s="118">
        <v>1.091</v>
      </c>
      <c r="AC66" s="28"/>
      <c r="AD66" s="40"/>
      <c r="AE66" s="29"/>
    </row>
    <row r="67" spans="1:140" ht="15" thickBot="1">
      <c r="A67" s="20">
        <v>278</v>
      </c>
      <c r="B67" s="30" t="s">
        <v>60</v>
      </c>
      <c r="C67" s="23" t="s">
        <v>124</v>
      </c>
      <c r="D67" s="21" t="s">
        <v>55</v>
      </c>
      <c r="E67" s="43">
        <v>3</v>
      </c>
      <c r="F67" s="31" t="s">
        <v>39</v>
      </c>
      <c r="G67" s="30"/>
      <c r="H67" s="30" t="s">
        <v>40</v>
      </c>
      <c r="I67" s="30" t="s">
        <v>40</v>
      </c>
      <c r="J67" s="30" t="s">
        <v>40</v>
      </c>
      <c r="K67" s="30" t="s">
        <v>40</v>
      </c>
      <c r="L67" s="33">
        <v>26</v>
      </c>
      <c r="M67" s="34">
        <v>50</v>
      </c>
      <c r="N67" s="35"/>
      <c r="O67" s="30">
        <v>25</v>
      </c>
      <c r="P67" s="30">
        <v>18</v>
      </c>
      <c r="Q67" s="30">
        <v>1</v>
      </c>
      <c r="R67" s="36"/>
      <c r="S67" s="30"/>
      <c r="T67" s="30"/>
      <c r="U67" s="30"/>
      <c r="V67" s="30"/>
      <c r="W67" s="30"/>
      <c r="X67" s="30"/>
      <c r="Y67" s="30"/>
      <c r="Z67" s="30"/>
      <c r="AA67" s="30">
        <f t="shared" si="2"/>
        <v>44</v>
      </c>
      <c r="AB67" s="117">
        <v>0.88</v>
      </c>
      <c r="AC67" s="28"/>
      <c r="AD67" s="28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</row>
    <row r="68" spans="1:140" ht="15" thickBot="1">
      <c r="A68" s="20">
        <v>280</v>
      </c>
      <c r="B68" s="30" t="s">
        <v>71</v>
      </c>
      <c r="C68" s="23" t="s">
        <v>125</v>
      </c>
      <c r="D68" s="21" t="s">
        <v>48</v>
      </c>
      <c r="E68" s="31">
        <v>3</v>
      </c>
      <c r="F68" s="31" t="s">
        <v>36</v>
      </c>
      <c r="G68" s="30"/>
      <c r="H68" s="30">
        <v>118</v>
      </c>
      <c r="I68" s="30">
        <v>142</v>
      </c>
      <c r="J68" s="30">
        <v>165</v>
      </c>
      <c r="K68" s="32">
        <v>149</v>
      </c>
      <c r="L68" s="33">
        <v>101</v>
      </c>
      <c r="M68" s="34">
        <v>126</v>
      </c>
      <c r="N68" s="35"/>
      <c r="O68" s="35"/>
      <c r="P68" s="30">
        <v>1</v>
      </c>
      <c r="Q68" s="30">
        <v>32</v>
      </c>
      <c r="R68" s="36">
        <v>69</v>
      </c>
      <c r="S68" s="30">
        <v>12</v>
      </c>
      <c r="T68" s="30">
        <v>5</v>
      </c>
      <c r="U68" s="30">
        <v>3</v>
      </c>
      <c r="V68" s="30">
        <v>2</v>
      </c>
      <c r="W68" s="30">
        <v>72</v>
      </c>
      <c r="X68" s="30">
        <v>1</v>
      </c>
      <c r="Y68" s="30"/>
      <c r="Z68" s="30"/>
      <c r="AA68" s="30">
        <f t="shared" si="2"/>
        <v>197</v>
      </c>
      <c r="AB68" s="118">
        <v>1.5629999999999999</v>
      </c>
      <c r="AC68" s="28"/>
      <c r="AD68" s="40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</row>
    <row r="69" spans="1:140" ht="15" thickBot="1">
      <c r="A69" s="20">
        <v>281</v>
      </c>
      <c r="B69" s="30" t="s">
        <v>71</v>
      </c>
      <c r="C69" s="23" t="s">
        <v>126</v>
      </c>
      <c r="D69" s="21" t="s">
        <v>55</v>
      </c>
      <c r="E69" s="43">
        <v>3</v>
      </c>
      <c r="F69" s="31" t="s">
        <v>36</v>
      </c>
      <c r="G69" s="30"/>
      <c r="H69" s="30" t="s">
        <v>40</v>
      </c>
      <c r="I69" s="30">
        <v>124</v>
      </c>
      <c r="J69" s="30">
        <v>48</v>
      </c>
      <c r="K69" s="32">
        <v>122</v>
      </c>
      <c r="L69" s="33">
        <v>213</v>
      </c>
      <c r="M69" s="34">
        <v>215</v>
      </c>
      <c r="N69" s="30"/>
      <c r="O69" s="35"/>
      <c r="P69" s="30">
        <v>12</v>
      </c>
      <c r="Q69" s="30">
        <v>52</v>
      </c>
      <c r="R69" s="36">
        <v>31</v>
      </c>
      <c r="S69" s="30">
        <v>18</v>
      </c>
      <c r="T69" s="30">
        <v>8</v>
      </c>
      <c r="U69" s="30">
        <v>8</v>
      </c>
      <c r="V69" s="30">
        <v>3</v>
      </c>
      <c r="W69" s="30">
        <v>30</v>
      </c>
      <c r="X69" s="30">
        <v>5</v>
      </c>
      <c r="Y69" s="30"/>
      <c r="Z69" s="30"/>
      <c r="AA69" s="30">
        <f t="shared" si="2"/>
        <v>167</v>
      </c>
      <c r="AB69" s="117">
        <v>0.77700000000000002</v>
      </c>
      <c r="AC69" s="28"/>
      <c r="AD69" s="37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</row>
    <row r="70" spans="1:140" ht="15" thickBot="1">
      <c r="A70" s="20">
        <v>282</v>
      </c>
      <c r="B70" s="30" t="s">
        <v>45</v>
      </c>
      <c r="C70" s="23" t="s">
        <v>127</v>
      </c>
      <c r="D70" s="21" t="s">
        <v>48</v>
      </c>
      <c r="E70" s="43">
        <v>3</v>
      </c>
      <c r="F70" s="31" t="s">
        <v>37</v>
      </c>
      <c r="G70" s="30"/>
      <c r="H70" s="30">
        <v>185</v>
      </c>
      <c r="I70" s="30">
        <v>222</v>
      </c>
      <c r="J70" s="30">
        <v>147</v>
      </c>
      <c r="K70" s="32">
        <v>63</v>
      </c>
      <c r="L70" s="33">
        <v>432</v>
      </c>
      <c r="M70" s="34">
        <v>385</v>
      </c>
      <c r="N70" s="30"/>
      <c r="O70" s="35"/>
      <c r="P70" s="30">
        <v>29</v>
      </c>
      <c r="Q70" s="30">
        <v>63</v>
      </c>
      <c r="R70" s="36">
        <v>44</v>
      </c>
      <c r="S70" s="30">
        <v>6</v>
      </c>
      <c r="T70" s="30"/>
      <c r="U70" s="30"/>
      <c r="V70" s="30">
        <v>1</v>
      </c>
      <c r="W70" s="30">
        <v>39</v>
      </c>
      <c r="X70" s="30">
        <v>4</v>
      </c>
      <c r="Y70" s="30"/>
      <c r="Z70" s="30"/>
      <c r="AA70" s="30">
        <f t="shared" si="2"/>
        <v>186</v>
      </c>
      <c r="AB70" s="117">
        <v>0.48299999999999998</v>
      </c>
      <c r="AC70" s="28"/>
      <c r="AD70" s="40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</row>
    <row r="71" spans="1:140" ht="15" thickBot="1">
      <c r="A71" s="20">
        <v>283</v>
      </c>
      <c r="B71" s="30" t="s">
        <v>53</v>
      </c>
      <c r="C71" s="23" t="s">
        <v>128</v>
      </c>
      <c r="D71" s="21" t="s">
        <v>48</v>
      </c>
      <c r="E71" s="31">
        <v>3</v>
      </c>
      <c r="F71" s="31" t="s">
        <v>20</v>
      </c>
      <c r="G71" s="30"/>
      <c r="H71" s="30">
        <v>114</v>
      </c>
      <c r="I71" s="30">
        <v>137</v>
      </c>
      <c r="J71" s="30">
        <v>83</v>
      </c>
      <c r="K71" s="32">
        <v>90</v>
      </c>
      <c r="L71" s="33">
        <v>84</v>
      </c>
      <c r="M71" s="34">
        <v>105</v>
      </c>
      <c r="N71" s="35"/>
      <c r="O71" s="30">
        <v>1</v>
      </c>
      <c r="P71" s="30">
        <v>11</v>
      </c>
      <c r="Q71" s="30">
        <v>21</v>
      </c>
      <c r="R71" s="36">
        <v>18</v>
      </c>
      <c r="S71" s="30">
        <v>6</v>
      </c>
      <c r="T71" s="30">
        <v>5</v>
      </c>
      <c r="U71" s="30">
        <v>7</v>
      </c>
      <c r="V71" s="30">
        <v>6</v>
      </c>
      <c r="W71" s="30">
        <v>5</v>
      </c>
      <c r="X71" s="30">
        <v>6</v>
      </c>
      <c r="Y71" s="30"/>
      <c r="Z71" s="30"/>
      <c r="AA71" s="30">
        <f t="shared" si="2"/>
        <v>86</v>
      </c>
      <c r="AB71" s="117">
        <v>0.81899999999999995</v>
      </c>
      <c r="AC71" s="37"/>
      <c r="AD71" s="28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</row>
    <row r="72" spans="1:140" ht="15" thickBot="1">
      <c r="A72" s="20">
        <v>285</v>
      </c>
      <c r="B72" s="30" t="s">
        <v>53</v>
      </c>
      <c r="C72" s="23" t="s">
        <v>129</v>
      </c>
      <c r="D72" s="21" t="s">
        <v>48</v>
      </c>
      <c r="E72" s="31">
        <v>1</v>
      </c>
      <c r="F72" s="30" t="s">
        <v>20</v>
      </c>
      <c r="G72" s="30"/>
      <c r="H72" s="30">
        <v>153</v>
      </c>
      <c r="I72" s="30">
        <v>168</v>
      </c>
      <c r="J72" s="30">
        <v>288</v>
      </c>
      <c r="K72" s="32">
        <v>326</v>
      </c>
      <c r="L72" s="33">
        <v>251</v>
      </c>
      <c r="M72" s="34">
        <v>300</v>
      </c>
      <c r="N72" s="35"/>
      <c r="O72" s="35"/>
      <c r="P72" s="30">
        <v>25</v>
      </c>
      <c r="Q72" s="30">
        <v>60</v>
      </c>
      <c r="R72" s="36">
        <v>10</v>
      </c>
      <c r="S72" s="30">
        <v>21</v>
      </c>
      <c r="T72" s="30">
        <v>1</v>
      </c>
      <c r="U72" s="30">
        <v>16</v>
      </c>
      <c r="V72" s="30">
        <v>1</v>
      </c>
      <c r="W72" s="30">
        <v>140</v>
      </c>
      <c r="X72" s="30">
        <v>4</v>
      </c>
      <c r="Y72" s="30"/>
      <c r="Z72" s="30"/>
      <c r="AA72" s="30">
        <f t="shared" si="2"/>
        <v>278</v>
      </c>
      <c r="AB72" s="118">
        <v>0.92700000000000005</v>
      </c>
      <c r="AC72" s="37"/>
      <c r="AD72" s="37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</row>
    <row r="73" spans="1:140" ht="15" thickBot="1">
      <c r="A73" s="20">
        <v>287</v>
      </c>
      <c r="B73" s="30" t="s">
        <v>53</v>
      </c>
      <c r="C73" s="23" t="s">
        <v>130</v>
      </c>
      <c r="D73" s="21" t="s">
        <v>48</v>
      </c>
      <c r="E73" s="31">
        <v>1</v>
      </c>
      <c r="F73" s="31" t="s">
        <v>20</v>
      </c>
      <c r="G73" s="30"/>
      <c r="H73" s="30" t="s">
        <v>40</v>
      </c>
      <c r="I73" s="30">
        <v>129</v>
      </c>
      <c r="J73" s="30">
        <v>366</v>
      </c>
      <c r="K73" s="32">
        <v>431</v>
      </c>
      <c r="L73" s="33">
        <v>157</v>
      </c>
      <c r="M73" s="34">
        <v>175</v>
      </c>
      <c r="N73" s="30"/>
      <c r="O73" s="30">
        <v>3</v>
      </c>
      <c r="P73" s="30">
        <v>1</v>
      </c>
      <c r="Q73" s="30">
        <v>21</v>
      </c>
      <c r="R73" s="36">
        <v>16</v>
      </c>
      <c r="S73" s="30">
        <v>14</v>
      </c>
      <c r="T73" s="30">
        <v>2</v>
      </c>
      <c r="U73" s="30">
        <v>4</v>
      </c>
      <c r="V73" s="30"/>
      <c r="W73" s="30"/>
      <c r="X73" s="30">
        <v>7</v>
      </c>
      <c r="Y73" s="30"/>
      <c r="Z73" s="30"/>
      <c r="AA73" s="30">
        <f t="shared" si="2"/>
        <v>68</v>
      </c>
      <c r="AB73" s="117">
        <v>0.38900000000000001</v>
      </c>
      <c r="AC73" s="37"/>
      <c r="AD73" s="28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</row>
    <row r="74" spans="1:140" ht="15" thickBot="1">
      <c r="A74" s="20">
        <v>289</v>
      </c>
      <c r="B74" s="30" t="s">
        <v>65</v>
      </c>
      <c r="C74" s="23" t="s">
        <v>131</v>
      </c>
      <c r="D74" s="21" t="s">
        <v>48</v>
      </c>
      <c r="E74" s="43">
        <v>3</v>
      </c>
      <c r="F74" s="31" t="s">
        <v>37</v>
      </c>
      <c r="G74" s="30"/>
      <c r="H74" s="30" t="s">
        <v>40</v>
      </c>
      <c r="I74" s="30" t="s">
        <v>40</v>
      </c>
      <c r="J74" s="30" t="s">
        <v>40</v>
      </c>
      <c r="K74" s="30" t="s">
        <v>40</v>
      </c>
      <c r="L74" s="33">
        <v>9</v>
      </c>
      <c r="M74" s="34">
        <v>30</v>
      </c>
      <c r="N74" s="35"/>
      <c r="O74" s="30"/>
      <c r="P74" s="30"/>
      <c r="Q74" s="30"/>
      <c r="R74" s="36"/>
      <c r="S74" s="30"/>
      <c r="T74" s="30"/>
      <c r="U74" s="30"/>
      <c r="V74" s="30"/>
      <c r="W74" s="30"/>
      <c r="X74" s="30"/>
      <c r="Y74" s="30"/>
      <c r="Z74" s="30"/>
      <c r="AA74" s="30">
        <f>SUM(N74:Z74)</f>
        <v>0</v>
      </c>
      <c r="AB74" s="116">
        <v>0</v>
      </c>
      <c r="AC74" s="28"/>
      <c r="AD74" s="28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</row>
    <row r="75" spans="1:140" ht="15" thickBot="1">
      <c r="A75" s="20">
        <v>290</v>
      </c>
      <c r="B75" s="30" t="s">
        <v>45</v>
      </c>
      <c r="C75" s="23" t="s">
        <v>132</v>
      </c>
      <c r="D75" s="21" t="s">
        <v>48</v>
      </c>
      <c r="E75" s="43">
        <v>3</v>
      </c>
      <c r="F75" s="31" t="s">
        <v>37</v>
      </c>
      <c r="G75" s="30"/>
      <c r="H75" s="30">
        <v>92</v>
      </c>
      <c r="I75" s="30">
        <v>115</v>
      </c>
      <c r="J75" s="30">
        <v>130</v>
      </c>
      <c r="K75" s="32">
        <v>88</v>
      </c>
      <c r="L75" s="33">
        <v>103</v>
      </c>
      <c r="M75" s="34">
        <v>105</v>
      </c>
      <c r="N75" s="35"/>
      <c r="O75" s="35"/>
      <c r="P75" s="30">
        <v>14</v>
      </c>
      <c r="Q75" s="30">
        <v>16</v>
      </c>
      <c r="R75" s="36">
        <v>5</v>
      </c>
      <c r="S75" s="30">
        <v>12</v>
      </c>
      <c r="T75" s="30">
        <v>7</v>
      </c>
      <c r="U75" s="30"/>
      <c r="V75" s="30"/>
      <c r="W75" s="30">
        <v>2</v>
      </c>
      <c r="X75" s="30">
        <v>1</v>
      </c>
      <c r="Y75" s="30"/>
      <c r="Z75" s="30"/>
      <c r="AA75" s="30">
        <f t="shared" ref="AA75:AA120" si="3">SUM(N75:Z75)</f>
        <v>57</v>
      </c>
      <c r="AB75" s="117">
        <v>0.54300000000000004</v>
      </c>
      <c r="AC75" s="28"/>
      <c r="AD75" s="40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</row>
    <row r="76" spans="1:140" ht="15" thickBot="1">
      <c r="A76" s="20">
        <v>292</v>
      </c>
      <c r="B76" s="30" t="s">
        <v>45</v>
      </c>
      <c r="C76" s="23" t="s">
        <v>133</v>
      </c>
      <c r="D76" s="21" t="s">
        <v>48</v>
      </c>
      <c r="E76" s="43">
        <v>1</v>
      </c>
      <c r="F76" s="31" t="s">
        <v>41</v>
      </c>
      <c r="G76" s="30"/>
      <c r="H76" s="30">
        <v>198</v>
      </c>
      <c r="I76" s="30">
        <v>228</v>
      </c>
      <c r="J76" s="30">
        <v>365</v>
      </c>
      <c r="K76" s="32">
        <v>403</v>
      </c>
      <c r="L76" s="33">
        <v>542</v>
      </c>
      <c r="M76" s="34">
        <v>500</v>
      </c>
      <c r="N76" s="30"/>
      <c r="O76" s="30"/>
      <c r="P76" s="30">
        <v>15</v>
      </c>
      <c r="Q76" s="30">
        <v>126</v>
      </c>
      <c r="R76" s="36">
        <v>22</v>
      </c>
      <c r="S76" s="30">
        <v>10</v>
      </c>
      <c r="T76" s="30">
        <v>5</v>
      </c>
      <c r="U76" s="30"/>
      <c r="V76" s="30">
        <v>8</v>
      </c>
      <c r="W76" s="30">
        <v>73</v>
      </c>
      <c r="X76" s="30">
        <v>113</v>
      </c>
      <c r="Y76" s="30"/>
      <c r="Z76" s="30"/>
      <c r="AA76" s="30">
        <f t="shared" si="3"/>
        <v>372</v>
      </c>
      <c r="AB76" s="117">
        <v>0.74399999999999999</v>
      </c>
      <c r="AC76" s="41"/>
      <c r="AD76" s="40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</row>
    <row r="77" spans="1:140" ht="15" thickBot="1">
      <c r="A77" s="20">
        <v>295</v>
      </c>
      <c r="B77" s="30" t="s">
        <v>53</v>
      </c>
      <c r="C77" s="23" t="s">
        <v>134</v>
      </c>
      <c r="D77" s="21" t="s">
        <v>48</v>
      </c>
      <c r="E77" s="31">
        <v>3</v>
      </c>
      <c r="F77" s="31" t="s">
        <v>20</v>
      </c>
      <c r="G77" s="30"/>
      <c r="H77" s="30">
        <v>67</v>
      </c>
      <c r="I77" s="30">
        <v>4</v>
      </c>
      <c r="J77" s="30">
        <v>59</v>
      </c>
      <c r="K77" s="32">
        <v>35</v>
      </c>
      <c r="L77" s="33">
        <v>48</v>
      </c>
      <c r="M77" s="34">
        <v>55</v>
      </c>
      <c r="N77" s="35"/>
      <c r="O77" s="30">
        <v>6</v>
      </c>
      <c r="P77" s="30">
        <v>10</v>
      </c>
      <c r="Q77" s="52"/>
      <c r="R77" s="36">
        <v>1</v>
      </c>
      <c r="S77" s="30"/>
      <c r="T77" s="30"/>
      <c r="U77" s="30">
        <v>1</v>
      </c>
      <c r="V77" s="30"/>
      <c r="W77" s="30"/>
      <c r="X77" s="30"/>
      <c r="Y77" s="30"/>
      <c r="Z77" s="30"/>
      <c r="AA77" s="30">
        <f t="shared" si="3"/>
        <v>18</v>
      </c>
      <c r="AB77" s="116">
        <v>0.32700000000000001</v>
      </c>
      <c r="AC77" s="28"/>
      <c r="AD77" s="40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</row>
    <row r="78" spans="1:140" ht="15" thickBot="1">
      <c r="A78" s="20">
        <v>296</v>
      </c>
      <c r="B78" s="30" t="s">
        <v>60</v>
      </c>
      <c r="C78" s="23" t="s">
        <v>135</v>
      </c>
      <c r="D78" s="21" t="s">
        <v>48</v>
      </c>
      <c r="E78" s="31">
        <v>3</v>
      </c>
      <c r="F78" s="31" t="s">
        <v>39</v>
      </c>
      <c r="G78" s="30"/>
      <c r="H78" s="30">
        <v>92</v>
      </c>
      <c r="I78" s="30">
        <v>115</v>
      </c>
      <c r="J78" s="30">
        <v>76</v>
      </c>
      <c r="K78" s="32">
        <v>63</v>
      </c>
      <c r="L78" s="33">
        <v>91</v>
      </c>
      <c r="M78" s="34">
        <v>105</v>
      </c>
      <c r="N78" s="35"/>
      <c r="O78" s="35"/>
      <c r="P78" s="30">
        <v>6</v>
      </c>
      <c r="Q78" s="30">
        <v>38</v>
      </c>
      <c r="R78" s="36">
        <v>23</v>
      </c>
      <c r="S78" s="30">
        <v>1</v>
      </c>
      <c r="T78" s="30">
        <v>2</v>
      </c>
      <c r="U78" s="30"/>
      <c r="V78" s="30">
        <v>1</v>
      </c>
      <c r="W78" s="30">
        <v>1</v>
      </c>
      <c r="X78" s="30">
        <v>6</v>
      </c>
      <c r="Y78" s="30"/>
      <c r="Z78" s="30"/>
      <c r="AA78" s="30">
        <f t="shared" si="3"/>
        <v>78</v>
      </c>
      <c r="AB78" s="117">
        <v>0.74299999999999999</v>
      </c>
      <c r="AC78" s="28"/>
      <c r="AD78" s="4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</row>
    <row r="79" spans="1:140" ht="15" thickBot="1">
      <c r="A79" s="20">
        <v>297</v>
      </c>
      <c r="B79" s="30" t="s">
        <v>56</v>
      </c>
      <c r="C79" s="23" t="s">
        <v>136</v>
      </c>
      <c r="D79" s="21" t="s">
        <v>48</v>
      </c>
      <c r="E79" s="43">
        <v>3</v>
      </c>
      <c r="F79" s="31" t="s">
        <v>15</v>
      </c>
      <c r="G79" s="30"/>
      <c r="H79" s="30">
        <v>35</v>
      </c>
      <c r="I79" s="30">
        <v>44</v>
      </c>
      <c r="J79" s="30">
        <v>12</v>
      </c>
      <c r="K79" s="32">
        <v>48</v>
      </c>
      <c r="L79" s="33">
        <v>74</v>
      </c>
      <c r="M79" s="34">
        <v>85</v>
      </c>
      <c r="N79" s="35"/>
      <c r="O79" s="30">
        <v>6</v>
      </c>
      <c r="P79" s="30">
        <v>12</v>
      </c>
      <c r="Q79" s="53">
        <v>12</v>
      </c>
      <c r="R79" s="36">
        <v>10</v>
      </c>
      <c r="S79" s="30">
        <v>3</v>
      </c>
      <c r="T79" s="30">
        <v>1</v>
      </c>
      <c r="U79" s="30"/>
      <c r="V79" s="30"/>
      <c r="W79" s="30"/>
      <c r="X79" s="30"/>
      <c r="Y79" s="30"/>
      <c r="Z79" s="30"/>
      <c r="AA79" s="30">
        <f t="shared" si="3"/>
        <v>44</v>
      </c>
      <c r="AB79" s="117">
        <v>0.51800000000000002</v>
      </c>
      <c r="AC79" s="37"/>
      <c r="AD79" s="28"/>
      <c r="AE79" s="29"/>
    </row>
    <row r="80" spans="1:140" ht="15" thickBot="1">
      <c r="A80" s="20">
        <v>298</v>
      </c>
      <c r="B80" s="30" t="s">
        <v>60</v>
      </c>
      <c r="C80" s="23" t="s">
        <v>137</v>
      </c>
      <c r="D80" s="21" t="s">
        <v>55</v>
      </c>
      <c r="E80" s="31">
        <v>3</v>
      </c>
      <c r="F80" s="31" t="s">
        <v>39</v>
      </c>
      <c r="G80" s="30"/>
      <c r="H80" s="30" t="s">
        <v>40</v>
      </c>
      <c r="I80" s="30" t="s">
        <v>40</v>
      </c>
      <c r="J80" s="30" t="s">
        <v>40</v>
      </c>
      <c r="K80" s="32">
        <v>32</v>
      </c>
      <c r="L80" s="33">
        <v>58</v>
      </c>
      <c r="M80" s="34">
        <v>75</v>
      </c>
      <c r="N80" s="35"/>
      <c r="O80" s="35"/>
      <c r="P80" s="35"/>
      <c r="Q80" s="30">
        <v>11</v>
      </c>
      <c r="R80" s="36">
        <v>9</v>
      </c>
      <c r="S80" s="30">
        <v>2</v>
      </c>
      <c r="T80" s="30"/>
      <c r="U80" s="30"/>
      <c r="V80" s="30"/>
      <c r="W80" s="30"/>
      <c r="X80" s="30">
        <v>9</v>
      </c>
      <c r="Y80" s="30"/>
      <c r="Z80" s="30"/>
      <c r="AA80" s="30">
        <f t="shared" si="3"/>
        <v>31</v>
      </c>
      <c r="AB80" s="117">
        <v>0.41299999999999998</v>
      </c>
      <c r="AC80" s="28"/>
      <c r="AD80" s="28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</row>
    <row r="81" spans="1:140" ht="15" thickBot="1">
      <c r="A81" s="20">
        <v>299</v>
      </c>
      <c r="B81" s="30" t="s">
        <v>45</v>
      </c>
      <c r="C81" s="23" t="s">
        <v>138</v>
      </c>
      <c r="D81" s="21" t="s">
        <v>48</v>
      </c>
      <c r="E81" s="43">
        <v>3</v>
      </c>
      <c r="F81" s="31" t="s">
        <v>41</v>
      </c>
      <c r="G81" s="30"/>
      <c r="H81" s="30">
        <v>105</v>
      </c>
      <c r="I81" s="30">
        <v>131</v>
      </c>
      <c r="J81" s="30">
        <v>54</v>
      </c>
      <c r="K81" s="32">
        <v>134</v>
      </c>
      <c r="L81" s="33">
        <v>117</v>
      </c>
      <c r="M81" s="34">
        <v>170</v>
      </c>
      <c r="N81" s="30"/>
      <c r="O81" s="35"/>
      <c r="P81" s="30"/>
      <c r="Q81" s="30">
        <v>1</v>
      </c>
      <c r="R81" s="36">
        <v>73</v>
      </c>
      <c r="S81" s="30">
        <v>25</v>
      </c>
      <c r="T81" s="30">
        <v>4</v>
      </c>
      <c r="U81" s="30"/>
      <c r="V81" s="30"/>
      <c r="W81" s="30">
        <v>13</v>
      </c>
      <c r="X81" s="30">
        <v>41</v>
      </c>
      <c r="Y81" s="30"/>
      <c r="Z81" s="30"/>
      <c r="AA81" s="30">
        <f t="shared" si="3"/>
        <v>157</v>
      </c>
      <c r="AB81" s="118">
        <v>0.92400000000000004</v>
      </c>
      <c r="AC81" s="37"/>
      <c r="AD81" s="37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</row>
    <row r="82" spans="1:140" ht="15" thickBot="1">
      <c r="A82" s="20">
        <v>301</v>
      </c>
      <c r="B82" s="30" t="s">
        <v>65</v>
      </c>
      <c r="C82" s="23" t="s">
        <v>139</v>
      </c>
      <c r="D82" s="21" t="s">
        <v>55</v>
      </c>
      <c r="E82" s="43">
        <v>3</v>
      </c>
      <c r="F82" s="31" t="s">
        <v>41</v>
      </c>
      <c r="G82" s="30"/>
      <c r="H82" s="30" t="s">
        <v>40</v>
      </c>
      <c r="I82" s="30">
        <v>116</v>
      </c>
      <c r="J82" s="30">
        <v>380</v>
      </c>
      <c r="K82" s="32">
        <v>415</v>
      </c>
      <c r="L82" s="33">
        <v>162</v>
      </c>
      <c r="M82" s="34">
        <v>175</v>
      </c>
      <c r="N82" s="35"/>
      <c r="O82" s="35"/>
      <c r="P82" s="30">
        <v>47</v>
      </c>
      <c r="Q82" s="30">
        <v>12</v>
      </c>
      <c r="R82" s="36">
        <v>16</v>
      </c>
      <c r="S82" s="30">
        <v>4</v>
      </c>
      <c r="T82" s="30">
        <v>1</v>
      </c>
      <c r="U82" s="30">
        <v>2</v>
      </c>
      <c r="V82" s="30">
        <v>1</v>
      </c>
      <c r="W82" s="30">
        <v>5</v>
      </c>
      <c r="X82" s="30"/>
      <c r="Y82" s="30"/>
      <c r="Z82" s="30"/>
      <c r="AA82" s="30">
        <f t="shared" si="3"/>
        <v>88</v>
      </c>
      <c r="AB82" s="117">
        <v>0.503</v>
      </c>
      <c r="AC82" s="37"/>
      <c r="AD82" s="28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</row>
    <row r="83" spans="1:140" ht="15" thickBot="1">
      <c r="A83" s="20">
        <v>308</v>
      </c>
      <c r="B83" s="30" t="s">
        <v>45</v>
      </c>
      <c r="C83" s="23" t="s">
        <v>140</v>
      </c>
      <c r="D83" s="21" t="s">
        <v>55</v>
      </c>
      <c r="E83" s="31">
        <v>3</v>
      </c>
      <c r="F83" s="31" t="s">
        <v>42</v>
      </c>
      <c r="G83" s="30"/>
      <c r="H83" s="30" t="s">
        <v>40</v>
      </c>
      <c r="I83" s="30" t="s">
        <v>40</v>
      </c>
      <c r="J83" s="30" t="s">
        <v>40</v>
      </c>
      <c r="K83" s="32">
        <v>142</v>
      </c>
      <c r="L83" s="33">
        <v>199</v>
      </c>
      <c r="M83" s="34">
        <v>215</v>
      </c>
      <c r="N83" s="35"/>
      <c r="O83" s="35"/>
      <c r="P83" s="30">
        <v>34</v>
      </c>
      <c r="Q83" s="30">
        <v>67</v>
      </c>
      <c r="R83" s="36">
        <v>8</v>
      </c>
      <c r="S83" s="30">
        <v>5</v>
      </c>
      <c r="T83" s="30"/>
      <c r="U83" s="30">
        <v>2</v>
      </c>
      <c r="V83" s="30"/>
      <c r="W83" s="30">
        <v>18</v>
      </c>
      <c r="X83" s="30"/>
      <c r="Y83" s="30"/>
      <c r="Z83" s="30"/>
      <c r="AA83" s="30">
        <f t="shared" si="3"/>
        <v>134</v>
      </c>
      <c r="AB83" s="117">
        <v>0.623</v>
      </c>
      <c r="AC83" s="37"/>
      <c r="AD83" s="37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</row>
    <row r="84" spans="1:140" ht="15" thickBot="1">
      <c r="A84" s="20">
        <v>311</v>
      </c>
      <c r="B84" s="32" t="s">
        <v>45</v>
      </c>
      <c r="C84" s="23" t="s">
        <v>141</v>
      </c>
      <c r="D84" s="21" t="s">
        <v>55</v>
      </c>
      <c r="E84" s="31">
        <v>3</v>
      </c>
      <c r="F84" s="31" t="s">
        <v>37</v>
      </c>
      <c r="G84" s="30"/>
      <c r="H84" s="30" t="s">
        <v>40</v>
      </c>
      <c r="I84" s="30" t="s">
        <v>40</v>
      </c>
      <c r="J84" s="30" t="s">
        <v>40</v>
      </c>
      <c r="K84" s="30" t="s">
        <v>40</v>
      </c>
      <c r="L84" s="33">
        <v>33</v>
      </c>
      <c r="M84" s="34">
        <v>75</v>
      </c>
      <c r="N84" s="35"/>
      <c r="O84" s="35"/>
      <c r="P84" s="30">
        <v>10</v>
      </c>
      <c r="Q84" s="30">
        <v>15</v>
      </c>
      <c r="R84" s="36">
        <v>10</v>
      </c>
      <c r="S84" s="30"/>
      <c r="T84" s="30">
        <v>3</v>
      </c>
      <c r="U84" s="30"/>
      <c r="V84" s="30"/>
      <c r="W84" s="30"/>
      <c r="X84" s="30"/>
      <c r="Y84" s="30"/>
      <c r="Z84" s="30"/>
      <c r="AA84" s="30">
        <f t="shared" si="3"/>
        <v>38</v>
      </c>
      <c r="AB84" s="117">
        <v>0.50700000000000001</v>
      </c>
      <c r="AC84" s="28"/>
      <c r="AD84" s="40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</row>
    <row r="85" spans="1:140" ht="15" thickBot="1">
      <c r="A85" s="20">
        <v>338</v>
      </c>
      <c r="B85" s="30" t="s">
        <v>53</v>
      </c>
      <c r="C85" s="23" t="s">
        <v>142</v>
      </c>
      <c r="D85" s="21" t="s">
        <v>48</v>
      </c>
      <c r="E85" s="43">
        <v>1</v>
      </c>
      <c r="F85" s="31" t="s">
        <v>143</v>
      </c>
      <c r="G85" s="30"/>
      <c r="H85" s="30" t="s">
        <v>40</v>
      </c>
      <c r="I85" s="30" t="s">
        <v>40</v>
      </c>
      <c r="J85" s="30" t="s">
        <v>40</v>
      </c>
      <c r="K85" s="32">
        <v>0</v>
      </c>
      <c r="L85" s="33">
        <v>8</v>
      </c>
      <c r="M85" s="34">
        <v>50</v>
      </c>
      <c r="N85" s="35"/>
      <c r="O85" s="35"/>
      <c r="P85" s="30"/>
      <c r="Q85" s="30"/>
      <c r="R85" s="36">
        <v>1</v>
      </c>
      <c r="S85" s="30"/>
      <c r="T85" s="30"/>
      <c r="U85" s="30"/>
      <c r="V85" s="30">
        <v>2</v>
      </c>
      <c r="W85" s="30"/>
      <c r="X85" s="30"/>
      <c r="Y85" s="30"/>
      <c r="Z85" s="30"/>
      <c r="AA85" s="30">
        <f t="shared" si="3"/>
        <v>3</v>
      </c>
      <c r="AB85" s="116">
        <v>0.06</v>
      </c>
      <c r="AC85" s="28"/>
      <c r="AD85" s="28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</row>
    <row r="86" spans="1:140" ht="15" thickBot="1">
      <c r="A86" s="20">
        <v>384</v>
      </c>
      <c r="B86" s="30" t="s">
        <v>53</v>
      </c>
      <c r="C86" s="23" t="s">
        <v>144</v>
      </c>
      <c r="D86" s="21" t="s">
        <v>48</v>
      </c>
      <c r="E86" s="43">
        <v>1</v>
      </c>
      <c r="F86" s="31" t="s">
        <v>46</v>
      </c>
      <c r="G86" s="30"/>
      <c r="H86" s="30" t="s">
        <v>40</v>
      </c>
      <c r="I86" s="30" t="s">
        <v>40</v>
      </c>
      <c r="J86" s="30" t="s">
        <v>40</v>
      </c>
      <c r="K86" s="32">
        <v>0</v>
      </c>
      <c r="L86" s="33">
        <v>1</v>
      </c>
      <c r="M86" s="34">
        <v>25</v>
      </c>
      <c r="N86" s="35"/>
      <c r="O86" s="35"/>
      <c r="P86" s="35"/>
      <c r="Q86" s="35"/>
      <c r="R86" s="54"/>
      <c r="S86" s="30">
        <v>1</v>
      </c>
      <c r="T86" s="30"/>
      <c r="U86" s="30"/>
      <c r="V86" s="30"/>
      <c r="W86" s="30"/>
      <c r="X86" s="30"/>
      <c r="Y86" s="30"/>
      <c r="Z86" s="30"/>
      <c r="AA86" s="30">
        <f t="shared" si="3"/>
        <v>1</v>
      </c>
      <c r="AB86" s="116">
        <v>0.04</v>
      </c>
      <c r="AC86" s="28"/>
      <c r="AD86" s="28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</row>
    <row r="87" spans="1:140" ht="15" thickBot="1">
      <c r="A87" s="20">
        <v>385</v>
      </c>
      <c r="B87" s="30" t="s">
        <v>71</v>
      </c>
      <c r="C87" s="23" t="s">
        <v>145</v>
      </c>
      <c r="D87" s="21" t="s">
        <v>48</v>
      </c>
      <c r="E87" s="31">
        <v>1</v>
      </c>
      <c r="F87" s="31" t="s">
        <v>51</v>
      </c>
      <c r="G87" s="30"/>
      <c r="H87" s="30" t="s">
        <v>40</v>
      </c>
      <c r="I87" s="30" t="s">
        <v>40</v>
      </c>
      <c r="J87" s="30" t="s">
        <v>40</v>
      </c>
      <c r="K87" s="32">
        <v>11</v>
      </c>
      <c r="L87" s="33">
        <v>3</v>
      </c>
      <c r="M87" s="34">
        <v>50</v>
      </c>
      <c r="N87" s="30"/>
      <c r="O87" s="35"/>
      <c r="P87" s="30">
        <v>1</v>
      </c>
      <c r="Q87" s="30"/>
      <c r="R87" s="36">
        <v>1</v>
      </c>
      <c r="S87" s="30"/>
      <c r="T87" s="30"/>
      <c r="U87" s="30"/>
      <c r="V87" s="30"/>
      <c r="W87" s="30"/>
      <c r="X87" s="30"/>
      <c r="Y87" s="30"/>
      <c r="Z87" s="30"/>
      <c r="AA87" s="30">
        <f t="shared" si="3"/>
        <v>2</v>
      </c>
      <c r="AB87" s="116">
        <v>0.04</v>
      </c>
      <c r="AC87" s="28"/>
      <c r="AD87" s="28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</row>
    <row r="88" spans="1:140" ht="15" hidden="1" thickBot="1">
      <c r="A88" s="20">
        <v>394</v>
      </c>
      <c r="B88" s="42" t="s">
        <v>53</v>
      </c>
      <c r="C88" s="23" t="s">
        <v>146</v>
      </c>
      <c r="D88" s="30" t="s">
        <v>147</v>
      </c>
      <c r="E88" s="31">
        <v>3</v>
      </c>
      <c r="F88" s="31" t="s">
        <v>3</v>
      </c>
      <c r="G88" s="30"/>
      <c r="H88" s="30" t="s">
        <v>40</v>
      </c>
      <c r="I88" s="30" t="s">
        <v>40</v>
      </c>
      <c r="J88" s="30" t="s">
        <v>40</v>
      </c>
      <c r="K88" s="30" t="s">
        <v>40</v>
      </c>
      <c r="L88" s="33" t="s">
        <v>40</v>
      </c>
      <c r="M88" s="34">
        <v>50</v>
      </c>
      <c r="N88" s="35"/>
      <c r="O88" s="30"/>
      <c r="P88" s="30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0">
        <f t="shared" si="3"/>
        <v>0</v>
      </c>
      <c r="AB88" s="116">
        <v>0</v>
      </c>
      <c r="AC88" s="28"/>
      <c r="AD88" s="28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</row>
    <row r="89" spans="1:140" ht="15" hidden="1" thickBot="1">
      <c r="A89" s="20">
        <v>395</v>
      </c>
      <c r="B89" s="44" t="s">
        <v>65</v>
      </c>
      <c r="C89" s="23" t="s">
        <v>148</v>
      </c>
      <c r="D89" s="47" t="s">
        <v>55</v>
      </c>
      <c r="E89" s="47">
        <v>3</v>
      </c>
      <c r="F89" s="44" t="s">
        <v>51</v>
      </c>
      <c r="G89" s="44"/>
      <c r="H89" s="44" t="s">
        <v>40</v>
      </c>
      <c r="I89" s="44" t="s">
        <v>40</v>
      </c>
      <c r="J89" s="44" t="s">
        <v>40</v>
      </c>
      <c r="K89" s="46">
        <v>6</v>
      </c>
      <c r="L89" s="44">
        <v>38</v>
      </c>
      <c r="M89" s="44">
        <v>50</v>
      </c>
      <c r="N89" s="45"/>
      <c r="O89" s="44"/>
      <c r="P89" s="44"/>
      <c r="Q89" s="44"/>
      <c r="R89" s="48"/>
      <c r="S89" s="44"/>
      <c r="T89" s="44"/>
      <c r="U89" s="44"/>
      <c r="V89" s="44"/>
      <c r="W89" s="44"/>
      <c r="X89" s="44"/>
      <c r="Y89" s="44"/>
      <c r="Z89" s="44"/>
      <c r="AA89" s="44">
        <f t="shared" si="3"/>
        <v>0</v>
      </c>
      <c r="AB89" s="116">
        <v>0</v>
      </c>
      <c r="AC89" s="28"/>
      <c r="AD89" s="28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</row>
    <row r="90" spans="1:140" ht="15" thickBot="1">
      <c r="A90" s="20">
        <v>397</v>
      </c>
      <c r="B90" s="30" t="s">
        <v>56</v>
      </c>
      <c r="C90" s="23" t="s">
        <v>149</v>
      </c>
      <c r="D90" s="30" t="s">
        <v>48</v>
      </c>
      <c r="E90" s="31">
        <v>1</v>
      </c>
      <c r="F90" s="31" t="s">
        <v>6</v>
      </c>
      <c r="G90" s="35"/>
      <c r="H90" s="30" t="s">
        <v>40</v>
      </c>
      <c r="I90" s="30" t="s">
        <v>40</v>
      </c>
      <c r="J90" s="30" t="s">
        <v>40</v>
      </c>
      <c r="K90" s="35">
        <v>5</v>
      </c>
      <c r="L90" s="33">
        <v>0</v>
      </c>
      <c r="M90" s="34">
        <v>50</v>
      </c>
      <c r="N90" s="35"/>
      <c r="O90" s="35"/>
      <c r="P90" s="30"/>
      <c r="Q90" s="35"/>
      <c r="R90" s="35"/>
      <c r="S90" s="30"/>
      <c r="T90" s="35"/>
      <c r="U90" s="35"/>
      <c r="V90" s="35"/>
      <c r="W90" s="30"/>
      <c r="X90" s="30"/>
      <c r="Y90" s="35"/>
      <c r="Z90" s="35"/>
      <c r="AA90" s="30">
        <f t="shared" si="3"/>
        <v>0</v>
      </c>
      <c r="AB90" s="116">
        <v>0</v>
      </c>
      <c r="AC90" s="28"/>
      <c r="AD90" s="28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</row>
    <row r="91" spans="1:140" ht="15" thickBot="1">
      <c r="A91" s="20">
        <v>406</v>
      </c>
      <c r="B91" s="30" t="s">
        <v>60</v>
      </c>
      <c r="C91" s="23" t="s">
        <v>150</v>
      </c>
      <c r="D91" s="21" t="s">
        <v>48</v>
      </c>
      <c r="E91" s="43">
        <v>1</v>
      </c>
      <c r="F91" s="31" t="s">
        <v>143</v>
      </c>
      <c r="G91" s="30"/>
      <c r="H91" s="30" t="s">
        <v>40</v>
      </c>
      <c r="I91" s="30" t="s">
        <v>40</v>
      </c>
      <c r="J91" s="30" t="s">
        <v>40</v>
      </c>
      <c r="K91" s="30" t="s">
        <v>40</v>
      </c>
      <c r="L91" s="33">
        <v>35</v>
      </c>
      <c r="M91" s="34">
        <v>30</v>
      </c>
      <c r="N91" s="35"/>
      <c r="O91" s="30">
        <v>1</v>
      </c>
      <c r="P91" s="30"/>
      <c r="Q91" s="30"/>
      <c r="R91" s="36"/>
      <c r="S91" s="30"/>
      <c r="T91" s="30"/>
      <c r="U91" s="30"/>
      <c r="V91" s="30"/>
      <c r="W91" s="30"/>
      <c r="X91" s="30"/>
      <c r="Y91" s="30"/>
      <c r="Z91" s="30"/>
      <c r="AA91" s="30">
        <f t="shared" si="3"/>
        <v>1</v>
      </c>
      <c r="AB91" s="116">
        <v>3.3000000000000002E-2</v>
      </c>
      <c r="AC91" s="28"/>
      <c r="AD91" s="28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</row>
    <row r="92" spans="1:140" ht="15" thickBot="1">
      <c r="A92" s="20">
        <v>407</v>
      </c>
      <c r="B92" s="30" t="s">
        <v>65</v>
      </c>
      <c r="C92" s="23" t="s">
        <v>151</v>
      </c>
      <c r="D92" s="21" t="s">
        <v>55</v>
      </c>
      <c r="E92" s="43">
        <v>3</v>
      </c>
      <c r="F92" s="31" t="s">
        <v>143</v>
      </c>
      <c r="G92" s="30"/>
      <c r="H92" s="30">
        <v>53</v>
      </c>
      <c r="I92" s="30">
        <v>136</v>
      </c>
      <c r="J92" s="30">
        <v>165</v>
      </c>
      <c r="K92" s="32">
        <v>17</v>
      </c>
      <c r="L92" s="33">
        <v>99</v>
      </c>
      <c r="M92" s="34">
        <v>80</v>
      </c>
      <c r="N92" s="35"/>
      <c r="O92" s="35"/>
      <c r="P92" s="30">
        <v>1</v>
      </c>
      <c r="Q92" s="30">
        <v>2</v>
      </c>
      <c r="R92" s="36"/>
      <c r="S92" s="30">
        <v>1</v>
      </c>
      <c r="T92" s="30"/>
      <c r="U92" s="30"/>
      <c r="V92" s="30"/>
      <c r="W92" s="30"/>
      <c r="X92" s="30"/>
      <c r="Y92" s="30"/>
      <c r="Z92" s="30"/>
      <c r="AA92" s="30">
        <f t="shared" si="3"/>
        <v>4</v>
      </c>
      <c r="AB92" s="116">
        <v>0.05</v>
      </c>
      <c r="AC92" s="28"/>
      <c r="AD92" s="37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</row>
    <row r="93" spans="1:140" ht="15" thickBot="1">
      <c r="A93" s="20">
        <v>412</v>
      </c>
      <c r="B93" s="30" t="s">
        <v>60</v>
      </c>
      <c r="C93" s="23" t="s">
        <v>152</v>
      </c>
      <c r="D93" s="21" t="s">
        <v>55</v>
      </c>
      <c r="E93" s="43">
        <v>2</v>
      </c>
      <c r="F93" s="31" t="s">
        <v>143</v>
      </c>
      <c r="G93" s="30"/>
      <c r="H93" s="30" t="s">
        <v>40</v>
      </c>
      <c r="I93" s="30">
        <v>138</v>
      </c>
      <c r="J93" s="30">
        <v>19</v>
      </c>
      <c r="K93" s="32">
        <v>31</v>
      </c>
      <c r="L93" s="33">
        <v>143</v>
      </c>
      <c r="M93" s="34">
        <v>100</v>
      </c>
      <c r="N93" s="35"/>
      <c r="O93" s="35"/>
      <c r="P93" s="30">
        <v>4</v>
      </c>
      <c r="Q93" s="30">
        <v>2</v>
      </c>
      <c r="R93" s="36">
        <v>4</v>
      </c>
      <c r="S93" s="30"/>
      <c r="T93" s="30">
        <v>1</v>
      </c>
      <c r="U93" s="30">
        <v>1</v>
      </c>
      <c r="V93" s="30">
        <v>1</v>
      </c>
      <c r="W93" s="30">
        <v>1</v>
      </c>
      <c r="X93" s="30"/>
      <c r="Y93" s="30"/>
      <c r="Z93" s="30"/>
      <c r="AA93" s="30">
        <f t="shared" si="3"/>
        <v>14</v>
      </c>
      <c r="AB93" s="116">
        <v>0.14000000000000001</v>
      </c>
      <c r="AC93" s="28"/>
      <c r="AD93" s="28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</row>
    <row r="94" spans="1:140" ht="15" thickBot="1">
      <c r="A94" s="20">
        <v>413</v>
      </c>
      <c r="B94" s="30" t="s">
        <v>71</v>
      </c>
      <c r="C94" s="23" t="s">
        <v>153</v>
      </c>
      <c r="D94" s="21" t="s">
        <v>55</v>
      </c>
      <c r="E94" s="43">
        <v>3</v>
      </c>
      <c r="F94" s="31" t="s">
        <v>143</v>
      </c>
      <c r="G94" s="30"/>
      <c r="H94" s="30">
        <v>46</v>
      </c>
      <c r="I94" s="30">
        <v>58</v>
      </c>
      <c r="J94" s="30">
        <v>14</v>
      </c>
      <c r="K94" s="32">
        <v>42</v>
      </c>
      <c r="L94" s="33">
        <v>50</v>
      </c>
      <c r="M94" s="34">
        <v>75</v>
      </c>
      <c r="N94" s="30"/>
      <c r="O94" s="30"/>
      <c r="P94" s="35"/>
      <c r="Q94" s="30">
        <v>1</v>
      </c>
      <c r="R94" s="36">
        <v>3</v>
      </c>
      <c r="S94" s="30">
        <v>3</v>
      </c>
      <c r="T94" s="30">
        <v>1</v>
      </c>
      <c r="U94" s="30"/>
      <c r="V94" s="30"/>
      <c r="W94" s="30"/>
      <c r="X94" s="30">
        <v>3</v>
      </c>
      <c r="Y94" s="30"/>
      <c r="Z94" s="30"/>
      <c r="AA94" s="30">
        <f t="shared" si="3"/>
        <v>11</v>
      </c>
      <c r="AB94" s="116">
        <v>0.14699999999999999</v>
      </c>
      <c r="AC94" s="28"/>
      <c r="AD94" s="28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</row>
    <row r="95" spans="1:140" ht="15" thickBot="1">
      <c r="A95" s="20">
        <v>416</v>
      </c>
      <c r="B95" s="30" t="s">
        <v>56</v>
      </c>
      <c r="C95" s="23" t="s">
        <v>154</v>
      </c>
      <c r="D95" s="21" t="s">
        <v>48</v>
      </c>
      <c r="E95" s="43">
        <v>3</v>
      </c>
      <c r="F95" s="31" t="s">
        <v>46</v>
      </c>
      <c r="G95" s="30"/>
      <c r="H95" s="30" t="s">
        <v>40</v>
      </c>
      <c r="I95" s="30" t="s">
        <v>40</v>
      </c>
      <c r="J95" s="30" t="s">
        <v>40</v>
      </c>
      <c r="K95" s="32">
        <v>0</v>
      </c>
      <c r="L95" s="33">
        <v>1</v>
      </c>
      <c r="M95" s="34">
        <v>30</v>
      </c>
      <c r="N95" s="35"/>
      <c r="O95" s="35"/>
      <c r="P95" s="35"/>
      <c r="Q95" s="35"/>
      <c r="R95" s="36"/>
      <c r="S95" s="30"/>
      <c r="T95" s="30"/>
      <c r="U95" s="30"/>
      <c r="V95" s="30"/>
      <c r="W95" s="30"/>
      <c r="X95" s="30"/>
      <c r="Y95" s="30"/>
      <c r="Z95" s="30"/>
      <c r="AA95" s="30">
        <f t="shared" si="3"/>
        <v>0</v>
      </c>
      <c r="AB95" s="116">
        <v>0</v>
      </c>
      <c r="AC95" s="28"/>
      <c r="AD95" s="28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</row>
    <row r="96" spans="1:140" ht="15" thickBot="1">
      <c r="A96" s="20">
        <v>423</v>
      </c>
      <c r="B96" s="30" t="s">
        <v>71</v>
      </c>
      <c r="C96" s="23" t="s">
        <v>155</v>
      </c>
      <c r="D96" s="21" t="s">
        <v>48</v>
      </c>
      <c r="E96" s="43">
        <v>2</v>
      </c>
      <c r="F96" s="55" t="s">
        <v>156</v>
      </c>
      <c r="G96" s="30"/>
      <c r="H96" s="30" t="s">
        <v>40</v>
      </c>
      <c r="I96" s="30" t="s">
        <v>40</v>
      </c>
      <c r="J96" s="30" t="s">
        <v>40</v>
      </c>
      <c r="K96" s="32">
        <v>20</v>
      </c>
      <c r="L96" s="33">
        <v>4</v>
      </c>
      <c r="M96" s="34">
        <v>50</v>
      </c>
      <c r="N96" s="35"/>
      <c r="O96" s="35"/>
      <c r="P96" s="30">
        <v>7</v>
      </c>
      <c r="Q96" s="30"/>
      <c r="R96" s="36"/>
      <c r="S96" s="30"/>
      <c r="T96" s="30"/>
      <c r="U96" s="30">
        <v>1</v>
      </c>
      <c r="V96" s="30"/>
      <c r="W96" s="30"/>
      <c r="X96" s="30"/>
      <c r="Y96" s="30"/>
      <c r="Z96" s="30"/>
      <c r="AA96" s="30">
        <f t="shared" si="3"/>
        <v>8</v>
      </c>
      <c r="AB96" s="116">
        <v>0.16</v>
      </c>
      <c r="AC96" s="28"/>
      <c r="AD96" s="28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</row>
    <row r="97" spans="1:140" ht="15" thickBot="1">
      <c r="A97" s="20">
        <v>434</v>
      </c>
      <c r="B97" s="30" t="s">
        <v>45</v>
      </c>
      <c r="C97" s="23" t="s">
        <v>157</v>
      </c>
      <c r="D97" s="30" t="s">
        <v>48</v>
      </c>
      <c r="E97" s="31">
        <v>1</v>
      </c>
      <c r="F97" s="55" t="s">
        <v>156</v>
      </c>
      <c r="G97" s="30"/>
      <c r="H97" s="30" t="s">
        <v>40</v>
      </c>
      <c r="I97" s="30" t="s">
        <v>40</v>
      </c>
      <c r="J97" s="30" t="s">
        <v>40</v>
      </c>
      <c r="K97" s="32">
        <v>36</v>
      </c>
      <c r="L97" s="33">
        <v>5</v>
      </c>
      <c r="M97" s="34">
        <v>50</v>
      </c>
      <c r="N97" s="35"/>
      <c r="O97" s="30"/>
      <c r="P97" s="30"/>
      <c r="Q97" s="30"/>
      <c r="R97" s="36"/>
      <c r="S97" s="30"/>
      <c r="T97" s="30"/>
      <c r="U97" s="30"/>
      <c r="V97" s="30"/>
      <c r="W97" s="30"/>
      <c r="X97" s="30"/>
      <c r="Y97" s="30"/>
      <c r="Z97" s="30"/>
      <c r="AA97" s="30">
        <f t="shared" si="3"/>
        <v>0</v>
      </c>
      <c r="AB97" s="116">
        <v>0</v>
      </c>
      <c r="AC97" s="28"/>
      <c r="AD97" s="28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</row>
    <row r="98" spans="1:140" ht="15" thickBot="1">
      <c r="A98" s="20">
        <v>442</v>
      </c>
      <c r="B98" s="30" t="s">
        <v>65</v>
      </c>
      <c r="C98" s="23" t="s">
        <v>158</v>
      </c>
      <c r="D98" s="30" t="s">
        <v>55</v>
      </c>
      <c r="E98" s="31">
        <v>2</v>
      </c>
      <c r="F98" s="31" t="s">
        <v>143</v>
      </c>
      <c r="G98" s="30"/>
      <c r="H98" s="30" t="s">
        <v>40</v>
      </c>
      <c r="I98" s="30" t="s">
        <v>40</v>
      </c>
      <c r="J98" s="30" t="s">
        <v>40</v>
      </c>
      <c r="K98" s="32">
        <v>102</v>
      </c>
      <c r="L98" s="33">
        <v>9</v>
      </c>
      <c r="M98" s="34">
        <v>135</v>
      </c>
      <c r="N98" s="30"/>
      <c r="O98" s="30">
        <v>2</v>
      </c>
      <c r="P98" s="30"/>
      <c r="Q98" s="30">
        <v>5</v>
      </c>
      <c r="R98" s="36">
        <v>10</v>
      </c>
      <c r="S98" s="30"/>
      <c r="T98" s="30"/>
      <c r="U98" s="30"/>
      <c r="V98" s="30"/>
      <c r="W98" s="30"/>
      <c r="X98" s="30"/>
      <c r="Y98" s="30"/>
      <c r="Z98" s="30"/>
      <c r="AA98" s="30">
        <f t="shared" si="3"/>
        <v>17</v>
      </c>
      <c r="AB98" s="116">
        <v>0.126</v>
      </c>
      <c r="AC98" s="28"/>
      <c r="AD98" s="28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</row>
    <row r="99" spans="1:140" ht="15" hidden="1" thickBot="1">
      <c r="A99" s="20">
        <v>443</v>
      </c>
      <c r="B99" s="42" t="s">
        <v>45</v>
      </c>
      <c r="C99" s="23" t="s">
        <v>159</v>
      </c>
      <c r="D99" s="21" t="s">
        <v>160</v>
      </c>
      <c r="E99" s="31">
        <v>3</v>
      </c>
      <c r="F99" s="31" t="s">
        <v>3</v>
      </c>
      <c r="G99" s="30"/>
      <c r="H99" s="30" t="s">
        <v>40</v>
      </c>
      <c r="I99" s="30" t="s">
        <v>40</v>
      </c>
      <c r="J99" s="30" t="s">
        <v>40</v>
      </c>
      <c r="K99" s="30" t="s">
        <v>40</v>
      </c>
      <c r="L99" s="33" t="s">
        <v>40</v>
      </c>
      <c r="M99" s="34">
        <v>50</v>
      </c>
      <c r="N99" s="35"/>
      <c r="O99" s="30"/>
      <c r="P99" s="30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0">
        <f t="shared" si="3"/>
        <v>0</v>
      </c>
      <c r="AB99" s="116">
        <v>0</v>
      </c>
      <c r="AC99" s="28"/>
      <c r="AD99" s="28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</row>
    <row r="100" spans="1:140" ht="15" thickBot="1">
      <c r="A100" s="20">
        <v>448</v>
      </c>
      <c r="B100" s="30" t="s">
        <v>56</v>
      </c>
      <c r="C100" s="23" t="s">
        <v>161</v>
      </c>
      <c r="D100" s="21" t="s">
        <v>48</v>
      </c>
      <c r="E100" s="43">
        <v>1</v>
      </c>
      <c r="F100" s="31" t="s">
        <v>46</v>
      </c>
      <c r="G100" s="30"/>
      <c r="H100" s="30">
        <v>20</v>
      </c>
      <c r="I100" s="30">
        <v>81</v>
      </c>
      <c r="J100" s="30">
        <v>23</v>
      </c>
      <c r="K100" s="32">
        <v>1</v>
      </c>
      <c r="L100" s="33">
        <v>4</v>
      </c>
      <c r="M100" s="34">
        <v>30</v>
      </c>
      <c r="N100" s="35"/>
      <c r="O100" s="35"/>
      <c r="P100" s="35"/>
      <c r="Q100" s="35"/>
      <c r="R100" s="54"/>
      <c r="S100" s="30"/>
      <c r="T100" s="30"/>
      <c r="U100" s="30"/>
      <c r="V100" s="30"/>
      <c r="W100" s="30"/>
      <c r="X100" s="30"/>
      <c r="Y100" s="30"/>
      <c r="Z100" s="30"/>
      <c r="AA100" s="30">
        <f t="shared" si="3"/>
        <v>0</v>
      </c>
      <c r="AB100" s="116">
        <v>0</v>
      </c>
      <c r="AC100" s="28"/>
      <c r="AD100" s="28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</row>
    <row r="101" spans="1:140" ht="15" thickBot="1">
      <c r="A101" s="20">
        <v>450</v>
      </c>
      <c r="B101" s="30" t="s">
        <v>53</v>
      </c>
      <c r="C101" s="23" t="s">
        <v>162</v>
      </c>
      <c r="D101" s="30" t="s">
        <v>48</v>
      </c>
      <c r="E101" s="31">
        <v>1</v>
      </c>
      <c r="F101" s="31" t="s">
        <v>163</v>
      </c>
      <c r="G101" s="30"/>
      <c r="H101" s="30" t="s">
        <v>40</v>
      </c>
      <c r="I101" s="30" t="s">
        <v>40</v>
      </c>
      <c r="J101" s="30" t="s">
        <v>40</v>
      </c>
      <c r="K101" s="32">
        <v>155</v>
      </c>
      <c r="L101" s="33">
        <v>69</v>
      </c>
      <c r="M101" s="34">
        <v>100</v>
      </c>
      <c r="N101" s="30"/>
      <c r="O101" s="30">
        <v>4</v>
      </c>
      <c r="P101" s="30">
        <v>4</v>
      </c>
      <c r="Q101" s="30">
        <v>4</v>
      </c>
      <c r="R101" s="36">
        <v>1</v>
      </c>
      <c r="S101" s="30">
        <v>1</v>
      </c>
      <c r="T101" s="30">
        <v>1</v>
      </c>
      <c r="U101" s="30">
        <v>1</v>
      </c>
      <c r="V101" s="30">
        <v>1</v>
      </c>
      <c r="W101" s="30"/>
      <c r="X101" s="30">
        <v>3</v>
      </c>
      <c r="Y101" s="30"/>
      <c r="Z101" s="30"/>
      <c r="AA101" s="30">
        <f t="shared" si="3"/>
        <v>20</v>
      </c>
      <c r="AB101" s="116">
        <v>0.2</v>
      </c>
      <c r="AC101" s="28"/>
      <c r="AD101" s="28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</row>
    <row r="102" spans="1:140" ht="15" hidden="1" thickBot="1">
      <c r="A102" s="20">
        <v>451</v>
      </c>
      <c r="B102" s="44"/>
      <c r="C102" s="23" t="s">
        <v>164</v>
      </c>
      <c r="D102" s="47" t="s">
        <v>165</v>
      </c>
      <c r="E102" s="47">
        <v>3</v>
      </c>
      <c r="F102" s="44" t="s">
        <v>163</v>
      </c>
      <c r="G102" s="44"/>
      <c r="H102" s="44"/>
      <c r="I102" s="44"/>
      <c r="J102" s="44"/>
      <c r="K102" s="46"/>
      <c r="L102" s="44"/>
      <c r="M102" s="44">
        <v>0</v>
      </c>
      <c r="N102" s="45"/>
      <c r="O102" s="44">
        <v>1</v>
      </c>
      <c r="P102" s="44"/>
      <c r="Q102" s="44"/>
      <c r="R102" s="48"/>
      <c r="S102" s="44"/>
      <c r="T102" s="44"/>
      <c r="U102" s="44"/>
      <c r="V102" s="44"/>
      <c r="W102" s="44"/>
      <c r="X102" s="44"/>
      <c r="Y102" s="44"/>
      <c r="Z102" s="44"/>
      <c r="AA102" s="44">
        <f t="shared" si="3"/>
        <v>1</v>
      </c>
      <c r="AB102" s="119" t="e">
        <v>#DIV/0!</v>
      </c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</row>
    <row r="103" spans="1:140" ht="15" thickBot="1">
      <c r="A103" s="20">
        <v>452</v>
      </c>
      <c r="B103" s="30" t="s">
        <v>60</v>
      </c>
      <c r="C103" s="23" t="s">
        <v>166</v>
      </c>
      <c r="D103" s="30" t="s">
        <v>55</v>
      </c>
      <c r="E103" s="31">
        <v>3</v>
      </c>
      <c r="F103" s="31" t="s">
        <v>163</v>
      </c>
      <c r="G103" s="30"/>
      <c r="H103" s="30"/>
      <c r="I103" s="30"/>
      <c r="J103" s="30"/>
      <c r="K103" s="30" t="s">
        <v>40</v>
      </c>
      <c r="L103" s="33">
        <v>4</v>
      </c>
      <c r="M103" s="34">
        <v>75</v>
      </c>
      <c r="N103" s="35"/>
      <c r="O103" s="30">
        <v>1</v>
      </c>
      <c r="P103" s="30"/>
      <c r="Q103" s="30">
        <v>2</v>
      </c>
      <c r="R103" s="36">
        <v>1</v>
      </c>
      <c r="S103" s="30"/>
      <c r="T103" s="30"/>
      <c r="U103" s="30"/>
      <c r="V103" s="30"/>
      <c r="W103" s="30"/>
      <c r="X103" s="30"/>
      <c r="Y103" s="30"/>
      <c r="Z103" s="30"/>
      <c r="AA103" s="30">
        <f t="shared" si="3"/>
        <v>4</v>
      </c>
      <c r="AB103" s="116">
        <v>5.2999999999999999E-2</v>
      </c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</row>
    <row r="104" spans="1:140" ht="15" thickBot="1">
      <c r="A104" s="20">
        <v>453</v>
      </c>
      <c r="B104" s="30" t="s">
        <v>53</v>
      </c>
      <c r="C104" s="23" t="s">
        <v>167</v>
      </c>
      <c r="D104" s="21" t="s">
        <v>48</v>
      </c>
      <c r="E104" s="31">
        <v>3</v>
      </c>
      <c r="F104" s="31" t="s">
        <v>163</v>
      </c>
      <c r="G104" s="30"/>
      <c r="H104" s="30" t="s">
        <v>40</v>
      </c>
      <c r="I104" s="30" t="s">
        <v>40</v>
      </c>
      <c r="J104" s="30" t="s">
        <v>40</v>
      </c>
      <c r="K104" s="32">
        <v>18</v>
      </c>
      <c r="L104" s="33">
        <v>88</v>
      </c>
      <c r="M104" s="34">
        <v>120</v>
      </c>
      <c r="N104" s="35"/>
      <c r="O104" s="35"/>
      <c r="P104" s="30"/>
      <c r="Q104" s="30">
        <v>1</v>
      </c>
      <c r="R104" s="36">
        <v>1</v>
      </c>
      <c r="S104" s="30">
        <v>15</v>
      </c>
      <c r="T104" s="30"/>
      <c r="U104" s="30">
        <v>2</v>
      </c>
      <c r="V104" s="30"/>
      <c r="W104" s="30"/>
      <c r="X104" s="30"/>
      <c r="Y104" s="30"/>
      <c r="Z104" s="30"/>
      <c r="AA104" s="30">
        <f t="shared" si="3"/>
        <v>19</v>
      </c>
      <c r="AB104" s="116">
        <v>0.158</v>
      </c>
      <c r="AC104" s="37"/>
      <c r="AD104" s="37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</row>
    <row r="105" spans="1:140" ht="15" thickBot="1">
      <c r="A105" s="20">
        <v>455</v>
      </c>
      <c r="B105" s="30" t="s">
        <v>56</v>
      </c>
      <c r="C105" s="23" t="s">
        <v>168</v>
      </c>
      <c r="D105" s="30" t="s">
        <v>48</v>
      </c>
      <c r="E105" s="31">
        <v>3</v>
      </c>
      <c r="F105" s="31" t="s">
        <v>163</v>
      </c>
      <c r="G105" s="30"/>
      <c r="H105" s="30" t="s">
        <v>40</v>
      </c>
      <c r="I105" s="30">
        <v>100</v>
      </c>
      <c r="J105" s="30">
        <v>45</v>
      </c>
      <c r="K105" s="32">
        <v>161</v>
      </c>
      <c r="L105" s="33">
        <v>55</v>
      </c>
      <c r="M105" s="34">
        <v>105</v>
      </c>
      <c r="N105" s="35"/>
      <c r="O105" s="30"/>
      <c r="P105" s="30"/>
      <c r="Q105" s="30">
        <v>12</v>
      </c>
      <c r="R105" s="36">
        <v>6</v>
      </c>
      <c r="S105" s="30">
        <v>29</v>
      </c>
      <c r="T105" s="30">
        <v>3</v>
      </c>
      <c r="U105" s="30">
        <v>2</v>
      </c>
      <c r="V105" s="30">
        <v>2</v>
      </c>
      <c r="W105" s="30">
        <v>3</v>
      </c>
      <c r="X105" s="30">
        <v>2</v>
      </c>
      <c r="Y105" s="30"/>
      <c r="Z105" s="30"/>
      <c r="AA105" s="30">
        <f t="shared" si="3"/>
        <v>59</v>
      </c>
      <c r="AB105" s="117">
        <v>0.56200000000000006</v>
      </c>
      <c r="AC105" s="37"/>
      <c r="AD105" s="37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</row>
    <row r="106" spans="1:140" ht="15" thickBot="1">
      <c r="A106" s="20">
        <v>456</v>
      </c>
      <c r="B106" s="30" t="s">
        <v>60</v>
      </c>
      <c r="C106" s="23" t="s">
        <v>169</v>
      </c>
      <c r="D106" s="21" t="s">
        <v>48</v>
      </c>
      <c r="E106" s="43">
        <v>3</v>
      </c>
      <c r="F106" s="31" t="s">
        <v>163</v>
      </c>
      <c r="G106" s="30"/>
      <c r="H106" s="30" t="s">
        <v>40</v>
      </c>
      <c r="I106" s="30" t="s">
        <v>40</v>
      </c>
      <c r="J106" s="30" t="s">
        <v>40</v>
      </c>
      <c r="K106" s="32">
        <v>288</v>
      </c>
      <c r="L106" s="56">
        <v>375</v>
      </c>
      <c r="M106" s="34">
        <v>300</v>
      </c>
      <c r="N106" s="30"/>
      <c r="O106" s="30">
        <v>209</v>
      </c>
      <c r="P106" s="30"/>
      <c r="Q106" s="30">
        <v>2</v>
      </c>
      <c r="R106" s="36">
        <v>1</v>
      </c>
      <c r="S106" s="30">
        <v>1</v>
      </c>
      <c r="T106" s="30"/>
      <c r="U106" s="30"/>
      <c r="V106" s="30"/>
      <c r="W106" s="30"/>
      <c r="X106" s="30"/>
      <c r="Y106" s="30"/>
      <c r="Z106" s="30"/>
      <c r="AA106" s="30">
        <f t="shared" si="3"/>
        <v>213</v>
      </c>
      <c r="AB106" s="117">
        <v>0.71</v>
      </c>
      <c r="AC106" s="28"/>
      <c r="AD106" s="28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</row>
    <row r="107" spans="1:140" ht="15" thickBot="1">
      <c r="A107" s="20">
        <v>457</v>
      </c>
      <c r="B107" s="30" t="s">
        <v>60</v>
      </c>
      <c r="C107" s="23" t="s">
        <v>170</v>
      </c>
      <c r="D107" s="21" t="s">
        <v>55</v>
      </c>
      <c r="E107" s="43">
        <v>3</v>
      </c>
      <c r="F107" s="31" t="s">
        <v>163</v>
      </c>
      <c r="G107" s="30"/>
      <c r="H107" s="30" t="s">
        <v>40</v>
      </c>
      <c r="I107" s="30" t="s">
        <v>40</v>
      </c>
      <c r="J107" s="30" t="s">
        <v>40</v>
      </c>
      <c r="K107" s="30" t="s">
        <v>40</v>
      </c>
      <c r="L107" s="33">
        <v>2</v>
      </c>
      <c r="M107" s="34">
        <v>50</v>
      </c>
      <c r="N107" s="35"/>
      <c r="O107" s="35"/>
      <c r="P107" s="30">
        <v>1</v>
      </c>
      <c r="Q107" s="30"/>
      <c r="R107" s="36">
        <v>2</v>
      </c>
      <c r="S107" s="30"/>
      <c r="T107" s="30"/>
      <c r="U107" s="30"/>
      <c r="V107" s="30"/>
      <c r="W107" s="30"/>
      <c r="X107" s="30"/>
      <c r="Y107" s="30"/>
      <c r="Z107" s="30"/>
      <c r="AA107" s="30">
        <f t="shared" si="3"/>
        <v>3</v>
      </c>
      <c r="AB107" s="116">
        <v>0.06</v>
      </c>
      <c r="AC107" s="28"/>
      <c r="AD107" s="28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</row>
    <row r="108" spans="1:140" ht="15" thickBot="1">
      <c r="A108" s="20">
        <v>463</v>
      </c>
      <c r="B108" s="30" t="s">
        <v>71</v>
      </c>
      <c r="C108" s="23" t="s">
        <v>171</v>
      </c>
      <c r="D108" s="21" t="s">
        <v>48</v>
      </c>
      <c r="E108" s="43">
        <v>3</v>
      </c>
      <c r="F108" s="55" t="s">
        <v>156</v>
      </c>
      <c r="G108" s="30"/>
      <c r="H108" s="30" t="s">
        <v>40</v>
      </c>
      <c r="I108" s="30" t="s">
        <v>40</v>
      </c>
      <c r="J108" s="30" t="s">
        <v>40</v>
      </c>
      <c r="K108" s="32">
        <v>14</v>
      </c>
      <c r="L108" s="33">
        <v>9</v>
      </c>
      <c r="M108" s="34">
        <v>35</v>
      </c>
      <c r="N108" s="35"/>
      <c r="O108" s="35"/>
      <c r="P108" s="30">
        <v>5</v>
      </c>
      <c r="Q108" s="30"/>
      <c r="R108" s="36"/>
      <c r="S108" s="30"/>
      <c r="T108" s="30"/>
      <c r="U108" s="30"/>
      <c r="V108" s="30"/>
      <c r="W108" s="30"/>
      <c r="X108" s="30"/>
      <c r="Y108" s="30"/>
      <c r="Z108" s="30"/>
      <c r="AA108" s="30">
        <f t="shared" si="3"/>
        <v>5</v>
      </c>
      <c r="AB108" s="116">
        <v>0.14299999999999999</v>
      </c>
      <c r="AC108" s="28"/>
      <c r="AD108" s="28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</row>
    <row r="109" spans="1:140" ht="15" thickBot="1">
      <c r="A109" s="20">
        <v>464</v>
      </c>
      <c r="B109" s="30" t="s">
        <v>71</v>
      </c>
      <c r="C109" s="23" t="s">
        <v>172</v>
      </c>
      <c r="D109" s="21" t="s">
        <v>48</v>
      </c>
      <c r="E109" s="43">
        <v>1</v>
      </c>
      <c r="F109" s="31" t="s">
        <v>6</v>
      </c>
      <c r="G109" s="30"/>
      <c r="H109" s="30" t="s">
        <v>40</v>
      </c>
      <c r="I109" s="30" t="s">
        <v>40</v>
      </c>
      <c r="J109" s="30" t="s">
        <v>40</v>
      </c>
      <c r="K109" s="32">
        <v>0</v>
      </c>
      <c r="L109" s="33">
        <v>155</v>
      </c>
      <c r="M109" s="34">
        <v>175</v>
      </c>
      <c r="N109" s="35"/>
      <c r="O109" s="35"/>
      <c r="P109" s="35"/>
      <c r="Q109" s="30"/>
      <c r="R109" s="54"/>
      <c r="S109" s="30"/>
      <c r="T109" s="30"/>
      <c r="U109" s="30"/>
      <c r="V109" s="30"/>
      <c r="W109" s="30"/>
      <c r="X109" s="30"/>
      <c r="Y109" s="30"/>
      <c r="Z109" s="30"/>
      <c r="AA109" s="30">
        <f t="shared" si="3"/>
        <v>0</v>
      </c>
      <c r="AB109" s="116">
        <v>0</v>
      </c>
      <c r="AC109" s="28"/>
      <c r="AD109" s="28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</row>
    <row r="110" spans="1:140" ht="15" thickBot="1">
      <c r="A110" s="20">
        <v>467</v>
      </c>
      <c r="B110" s="30" t="s">
        <v>45</v>
      </c>
      <c r="C110" s="23" t="s">
        <v>173</v>
      </c>
      <c r="D110" s="21" t="s">
        <v>48</v>
      </c>
      <c r="E110" s="43">
        <v>1</v>
      </c>
      <c r="F110" s="55" t="s">
        <v>156</v>
      </c>
      <c r="G110" s="30"/>
      <c r="H110" s="30" t="s">
        <v>40</v>
      </c>
      <c r="I110" s="30" t="s">
        <v>40</v>
      </c>
      <c r="J110" s="30" t="s">
        <v>40</v>
      </c>
      <c r="K110" s="30" t="s">
        <v>40</v>
      </c>
      <c r="L110" s="33">
        <v>1</v>
      </c>
      <c r="M110" s="34">
        <v>35</v>
      </c>
      <c r="N110" s="35"/>
      <c r="O110" s="30"/>
      <c r="P110" s="30"/>
      <c r="Q110" s="30"/>
      <c r="R110" s="36"/>
      <c r="S110" s="30"/>
      <c r="T110" s="30"/>
      <c r="U110" s="30"/>
      <c r="V110" s="30"/>
      <c r="W110" s="30"/>
      <c r="X110" s="30">
        <v>1</v>
      </c>
      <c r="Y110" s="30"/>
      <c r="Z110" s="30"/>
      <c r="AA110" s="30">
        <f t="shared" si="3"/>
        <v>1</v>
      </c>
      <c r="AB110" s="116">
        <v>2.9000000000000001E-2</v>
      </c>
      <c r="AC110" s="28"/>
      <c r="AD110" s="28"/>
      <c r="AE110" s="29"/>
    </row>
    <row r="111" spans="1:140" ht="15" thickBot="1">
      <c r="A111" s="20">
        <v>468</v>
      </c>
      <c r="B111" s="30" t="s">
        <v>45</v>
      </c>
      <c r="C111" s="23" t="s">
        <v>174</v>
      </c>
      <c r="D111" s="21" t="s">
        <v>48</v>
      </c>
      <c r="E111" s="43">
        <v>2</v>
      </c>
      <c r="F111" s="31" t="s">
        <v>163</v>
      </c>
      <c r="G111" s="30"/>
      <c r="H111" s="30" t="s">
        <v>40</v>
      </c>
      <c r="I111" s="30" t="s">
        <v>40</v>
      </c>
      <c r="J111" s="30" t="s">
        <v>40</v>
      </c>
      <c r="K111" s="32">
        <v>24</v>
      </c>
      <c r="L111" s="33">
        <v>18</v>
      </c>
      <c r="M111" s="34">
        <v>45</v>
      </c>
      <c r="N111" s="35"/>
      <c r="O111" s="35"/>
      <c r="P111" s="30">
        <v>7</v>
      </c>
      <c r="Q111" s="30"/>
      <c r="R111" s="36">
        <v>1</v>
      </c>
      <c r="S111" s="30"/>
      <c r="T111" s="30"/>
      <c r="U111" s="30"/>
      <c r="V111" s="30"/>
      <c r="W111" s="30"/>
      <c r="X111" s="30"/>
      <c r="Y111" s="30"/>
      <c r="Z111" s="30"/>
      <c r="AA111" s="30">
        <f t="shared" si="3"/>
        <v>8</v>
      </c>
      <c r="AB111" s="116">
        <v>0.17799999999999999</v>
      </c>
      <c r="AC111" s="28"/>
      <c r="AD111" s="28"/>
      <c r="AE111" s="29"/>
    </row>
    <row r="112" spans="1:140" ht="15" thickBot="1">
      <c r="A112" s="20">
        <v>470</v>
      </c>
      <c r="B112" s="57" t="s">
        <v>60</v>
      </c>
      <c r="C112" s="23" t="s">
        <v>175</v>
      </c>
      <c r="D112" s="58" t="s">
        <v>55</v>
      </c>
      <c r="E112" s="43">
        <v>3</v>
      </c>
      <c r="F112" s="31" t="s">
        <v>176</v>
      </c>
      <c r="G112" s="30"/>
      <c r="H112" s="30" t="s">
        <v>40</v>
      </c>
      <c r="I112" s="30" t="s">
        <v>40</v>
      </c>
      <c r="J112" s="30" t="s">
        <v>40</v>
      </c>
      <c r="K112" s="30" t="s">
        <v>40</v>
      </c>
      <c r="L112" s="33" t="s">
        <v>40</v>
      </c>
      <c r="M112" s="34">
        <v>10</v>
      </c>
      <c r="N112" s="30"/>
      <c r="O112" s="30">
        <v>1</v>
      </c>
      <c r="P112" s="30">
        <v>2</v>
      </c>
      <c r="Q112" s="30">
        <v>2</v>
      </c>
      <c r="R112" s="36"/>
      <c r="S112" s="30"/>
      <c r="T112" s="30"/>
      <c r="U112" s="30"/>
      <c r="V112" s="30"/>
      <c r="W112" s="30"/>
      <c r="X112" s="30"/>
      <c r="Y112" s="30"/>
      <c r="Z112" s="30"/>
      <c r="AA112" s="30">
        <f t="shared" si="3"/>
        <v>5</v>
      </c>
      <c r="AB112" s="117">
        <v>0.5</v>
      </c>
      <c r="AC112" s="28"/>
      <c r="AD112" s="40"/>
      <c r="AE112" s="29"/>
    </row>
    <row r="113" spans="1:140" ht="15" thickBot="1">
      <c r="A113" s="20">
        <v>471</v>
      </c>
      <c r="B113" s="30" t="s">
        <v>45</v>
      </c>
      <c r="C113" s="23" t="s">
        <v>177</v>
      </c>
      <c r="D113" s="21" t="s">
        <v>48</v>
      </c>
      <c r="E113" s="43">
        <v>2</v>
      </c>
      <c r="F113" s="31" t="s">
        <v>6</v>
      </c>
      <c r="G113" s="30"/>
      <c r="H113" s="30" t="s">
        <v>40</v>
      </c>
      <c r="I113" s="30" t="s">
        <v>40</v>
      </c>
      <c r="J113" s="30" t="s">
        <v>40</v>
      </c>
      <c r="K113" s="32">
        <v>6</v>
      </c>
      <c r="L113" s="33">
        <v>0</v>
      </c>
      <c r="M113" s="34">
        <v>50</v>
      </c>
      <c r="N113" s="30"/>
      <c r="O113" s="30"/>
      <c r="P113" s="30"/>
      <c r="Q113" s="30"/>
      <c r="R113" s="36"/>
      <c r="S113" s="30"/>
      <c r="T113" s="30"/>
      <c r="U113" s="30"/>
      <c r="V113" s="30"/>
      <c r="W113" s="30"/>
      <c r="X113" s="30"/>
      <c r="Y113" s="30"/>
      <c r="Z113" s="30"/>
      <c r="AA113" s="30">
        <f t="shared" si="3"/>
        <v>0</v>
      </c>
      <c r="AB113" s="116">
        <v>0</v>
      </c>
      <c r="AC113" s="28"/>
      <c r="AD113" s="28"/>
      <c r="AE113" s="29"/>
    </row>
    <row r="114" spans="1:140" ht="15" thickBot="1">
      <c r="A114" s="20">
        <v>473</v>
      </c>
      <c r="B114" s="30" t="s">
        <v>53</v>
      </c>
      <c r="C114" s="23" t="s">
        <v>178</v>
      </c>
      <c r="D114" s="21" t="s">
        <v>48</v>
      </c>
      <c r="E114" s="43">
        <v>3</v>
      </c>
      <c r="F114" s="31" t="s">
        <v>176</v>
      </c>
      <c r="G114" s="30"/>
      <c r="H114" s="30" t="s">
        <v>40</v>
      </c>
      <c r="I114" s="30">
        <v>35</v>
      </c>
      <c r="J114" s="30">
        <v>14</v>
      </c>
      <c r="K114" s="32">
        <v>7</v>
      </c>
      <c r="L114" s="33">
        <v>7</v>
      </c>
      <c r="M114" s="34">
        <v>40</v>
      </c>
      <c r="N114" s="35"/>
      <c r="O114" s="35"/>
      <c r="P114" s="30"/>
      <c r="Q114" s="30">
        <v>1</v>
      </c>
      <c r="R114" s="36">
        <v>1</v>
      </c>
      <c r="S114" s="30">
        <v>1</v>
      </c>
      <c r="T114" s="30"/>
      <c r="U114" s="30"/>
      <c r="V114" s="30">
        <v>1</v>
      </c>
      <c r="W114" s="30"/>
      <c r="X114" s="30"/>
      <c r="Y114" s="30"/>
      <c r="Z114" s="30"/>
      <c r="AA114" s="30">
        <f t="shared" si="3"/>
        <v>4</v>
      </c>
      <c r="AB114" s="116">
        <v>0.1</v>
      </c>
      <c r="AC114" s="28"/>
      <c r="AD114" s="28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</row>
    <row r="115" spans="1:140" ht="15" thickBot="1">
      <c r="A115" s="20">
        <v>484</v>
      </c>
      <c r="B115" s="30" t="s">
        <v>56</v>
      </c>
      <c r="C115" s="23" t="s">
        <v>179</v>
      </c>
      <c r="D115" s="30" t="s">
        <v>55</v>
      </c>
      <c r="E115" s="31">
        <v>3</v>
      </c>
      <c r="F115" s="31" t="s">
        <v>176</v>
      </c>
      <c r="G115" s="30"/>
      <c r="H115" s="30" t="s">
        <v>40</v>
      </c>
      <c r="I115" s="30" t="s">
        <v>40</v>
      </c>
      <c r="J115" s="30" t="s">
        <v>40</v>
      </c>
      <c r="K115" s="32">
        <v>1</v>
      </c>
      <c r="L115" s="33">
        <v>7</v>
      </c>
      <c r="M115" s="34">
        <v>55</v>
      </c>
      <c r="N115" s="35"/>
      <c r="O115" s="35"/>
      <c r="P115" s="30"/>
      <c r="Q115" s="35"/>
      <c r="R115" s="36"/>
      <c r="S115" s="30"/>
      <c r="T115" s="30"/>
      <c r="U115" s="30"/>
      <c r="V115" s="30"/>
      <c r="W115" s="30"/>
      <c r="X115" s="30"/>
      <c r="Y115" s="30"/>
      <c r="Z115" s="30"/>
      <c r="AA115" s="30">
        <f t="shared" si="3"/>
        <v>0</v>
      </c>
      <c r="AB115" s="116">
        <v>0</v>
      </c>
      <c r="AC115" s="28"/>
      <c r="AD115" s="28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</row>
    <row r="116" spans="1:140" ht="15" thickBot="1">
      <c r="A116" s="20">
        <v>504</v>
      </c>
      <c r="B116" s="30" t="s">
        <v>60</v>
      </c>
      <c r="C116" s="23" t="s">
        <v>180</v>
      </c>
      <c r="D116" s="21" t="s">
        <v>55</v>
      </c>
      <c r="E116" s="43">
        <v>3</v>
      </c>
      <c r="F116" s="31" t="s">
        <v>6</v>
      </c>
      <c r="G116" s="30"/>
      <c r="H116" s="35"/>
      <c r="I116" s="35"/>
      <c r="J116" s="35"/>
      <c r="K116" s="35">
        <v>43</v>
      </c>
      <c r="L116" s="33">
        <v>43</v>
      </c>
      <c r="M116" s="34">
        <v>75</v>
      </c>
      <c r="N116" s="35"/>
      <c r="O116" s="30"/>
      <c r="P116" s="30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0">
        <f t="shared" si="3"/>
        <v>0</v>
      </c>
      <c r="AB116" s="116">
        <v>0</v>
      </c>
      <c r="AC116" s="28"/>
      <c r="AD116" s="28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</row>
    <row r="117" spans="1:140" ht="15" thickBot="1">
      <c r="A117" s="20">
        <v>506</v>
      </c>
      <c r="B117" s="30" t="s">
        <v>53</v>
      </c>
      <c r="C117" s="23" t="s">
        <v>181</v>
      </c>
      <c r="D117" s="21" t="s">
        <v>48</v>
      </c>
      <c r="E117" s="31">
        <v>3</v>
      </c>
      <c r="F117" s="31" t="s">
        <v>176</v>
      </c>
      <c r="G117" s="30"/>
      <c r="H117" s="30"/>
      <c r="I117" s="30"/>
      <c r="J117" s="30"/>
      <c r="K117" s="32"/>
      <c r="L117" s="33">
        <v>15</v>
      </c>
      <c r="M117" s="34">
        <v>30</v>
      </c>
      <c r="N117" s="35"/>
      <c r="O117" s="35"/>
      <c r="P117" s="30"/>
      <c r="Q117" s="30">
        <v>7</v>
      </c>
      <c r="R117" s="36">
        <v>4</v>
      </c>
      <c r="S117" s="30">
        <v>2</v>
      </c>
      <c r="T117" s="30"/>
      <c r="U117" s="30"/>
      <c r="V117" s="30"/>
      <c r="W117" s="30">
        <v>1</v>
      </c>
      <c r="X117" s="30">
        <v>1</v>
      </c>
      <c r="Y117" s="30"/>
      <c r="Z117" s="30"/>
      <c r="AA117" s="30">
        <f t="shared" si="3"/>
        <v>15</v>
      </c>
      <c r="AB117" s="117">
        <v>0.5</v>
      </c>
      <c r="AC117" s="28"/>
      <c r="AD117" s="40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</row>
    <row r="118" spans="1:140" ht="15" thickBot="1">
      <c r="A118" s="20">
        <v>507</v>
      </c>
      <c r="B118" s="30" t="s">
        <v>56</v>
      </c>
      <c r="C118" s="23" t="s">
        <v>182</v>
      </c>
      <c r="D118" s="30" t="s">
        <v>48</v>
      </c>
      <c r="E118" s="31">
        <v>3</v>
      </c>
      <c r="F118" s="31" t="s">
        <v>176</v>
      </c>
      <c r="G118" s="30"/>
      <c r="H118" s="30">
        <v>42</v>
      </c>
      <c r="I118" s="30">
        <v>48</v>
      </c>
      <c r="J118" s="30">
        <v>16</v>
      </c>
      <c r="K118" s="32">
        <v>1</v>
      </c>
      <c r="L118" s="33">
        <v>23</v>
      </c>
      <c r="M118" s="34">
        <v>45</v>
      </c>
      <c r="N118" s="35"/>
      <c r="O118" s="35"/>
      <c r="P118" s="30"/>
      <c r="Q118" s="30"/>
      <c r="R118" s="36"/>
      <c r="S118" s="30">
        <v>1</v>
      </c>
      <c r="T118" s="30"/>
      <c r="U118" s="30"/>
      <c r="V118" s="30"/>
      <c r="W118" s="30"/>
      <c r="X118" s="30"/>
      <c r="Y118" s="30"/>
      <c r="Z118" s="30"/>
      <c r="AA118" s="30">
        <f t="shared" si="3"/>
        <v>1</v>
      </c>
      <c r="AB118" s="116">
        <v>2.1999999999999999E-2</v>
      </c>
      <c r="AC118" s="28"/>
      <c r="AD118" s="28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</row>
    <row r="119" spans="1:140" ht="15" thickBot="1">
      <c r="A119" s="20">
        <v>509</v>
      </c>
      <c r="B119" s="30" t="s">
        <v>45</v>
      </c>
      <c r="C119" s="23" t="s">
        <v>183</v>
      </c>
      <c r="D119" s="30" t="s">
        <v>48</v>
      </c>
      <c r="E119" s="31">
        <v>3</v>
      </c>
      <c r="F119" s="31" t="s">
        <v>176</v>
      </c>
      <c r="G119" s="30"/>
      <c r="H119" s="30" t="s">
        <v>40</v>
      </c>
      <c r="I119" s="30" t="s">
        <v>40</v>
      </c>
      <c r="J119" s="30" t="s">
        <v>40</v>
      </c>
      <c r="K119" s="30" t="s">
        <v>40</v>
      </c>
      <c r="L119" s="33">
        <v>4</v>
      </c>
      <c r="M119" s="34">
        <v>30</v>
      </c>
      <c r="N119" s="35"/>
      <c r="O119" s="35"/>
      <c r="P119" s="30"/>
      <c r="Q119" s="30"/>
      <c r="R119" s="30"/>
      <c r="S119" s="35"/>
      <c r="T119" s="35"/>
      <c r="U119" s="35"/>
      <c r="V119" s="35"/>
      <c r="W119" s="30"/>
      <c r="X119" s="30">
        <v>1</v>
      </c>
      <c r="Y119" s="35"/>
      <c r="Z119" s="35"/>
      <c r="AA119" s="30">
        <f t="shared" si="3"/>
        <v>1</v>
      </c>
      <c r="AB119" s="116">
        <v>3.3000000000000002E-2</v>
      </c>
      <c r="AC119" s="28"/>
      <c r="AD119" s="28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</row>
    <row r="120" spans="1:140" ht="15" thickBot="1">
      <c r="A120" s="20">
        <v>510</v>
      </c>
      <c r="B120" s="30" t="s">
        <v>56</v>
      </c>
      <c r="C120" s="23" t="s">
        <v>184</v>
      </c>
      <c r="D120" s="21" t="s">
        <v>48</v>
      </c>
      <c r="E120" s="43">
        <v>1</v>
      </c>
      <c r="F120" s="31" t="s">
        <v>6</v>
      </c>
      <c r="G120" s="30"/>
      <c r="H120" s="30">
        <v>3</v>
      </c>
      <c r="I120" s="30">
        <v>81</v>
      </c>
      <c r="J120" s="30">
        <v>6</v>
      </c>
      <c r="K120" s="32">
        <v>5</v>
      </c>
      <c r="L120" s="33">
        <v>0</v>
      </c>
      <c r="M120" s="34">
        <v>25</v>
      </c>
      <c r="N120" s="35"/>
      <c r="O120" s="35"/>
      <c r="P120" s="30"/>
      <c r="Q120" s="30">
        <v>1</v>
      </c>
      <c r="R120" s="54"/>
      <c r="S120" s="30">
        <v>1</v>
      </c>
      <c r="T120" s="30"/>
      <c r="U120" s="30"/>
      <c r="V120" s="30"/>
      <c r="W120" s="30"/>
      <c r="X120" s="30"/>
      <c r="Y120" s="30"/>
      <c r="Z120" s="30"/>
      <c r="AA120" s="30">
        <f t="shared" si="3"/>
        <v>2</v>
      </c>
      <c r="AB120" s="116">
        <v>0.08</v>
      </c>
      <c r="AC120" s="28"/>
      <c r="AD120" s="28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</row>
    <row r="121" spans="1:140" ht="15" thickBot="1">
      <c r="A121" s="20">
        <v>515</v>
      </c>
      <c r="B121" s="30" t="s">
        <v>60</v>
      </c>
      <c r="C121" s="23" t="s">
        <v>185</v>
      </c>
      <c r="D121" s="21" t="s">
        <v>48</v>
      </c>
      <c r="E121" s="43">
        <v>3</v>
      </c>
      <c r="F121" s="31" t="s">
        <v>176</v>
      </c>
      <c r="G121" s="30"/>
      <c r="H121" s="30" t="s">
        <v>40</v>
      </c>
      <c r="I121" s="30" t="s">
        <v>40</v>
      </c>
      <c r="J121" s="30" t="s">
        <v>40</v>
      </c>
      <c r="K121" s="30" t="s">
        <v>40</v>
      </c>
      <c r="L121" s="33" t="s">
        <v>40</v>
      </c>
      <c r="M121" s="34">
        <v>40</v>
      </c>
      <c r="N121" s="30"/>
      <c r="O121" s="30"/>
      <c r="P121" s="30"/>
      <c r="Q121" s="30"/>
      <c r="R121" s="36"/>
      <c r="S121" s="30"/>
      <c r="T121" s="30"/>
      <c r="U121" s="30"/>
      <c r="V121" s="30"/>
      <c r="W121" s="30"/>
      <c r="X121" s="30"/>
      <c r="Y121" s="30"/>
      <c r="Z121" s="30"/>
      <c r="AA121" s="30">
        <f>SUM(N121:Z121)</f>
        <v>0</v>
      </c>
      <c r="AB121" s="116">
        <v>0</v>
      </c>
      <c r="AC121" s="28"/>
      <c r="AD121" s="28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</row>
    <row r="122" spans="1:140" ht="15" thickBot="1">
      <c r="A122" s="20">
        <v>516</v>
      </c>
      <c r="B122" s="30" t="s">
        <v>53</v>
      </c>
      <c r="C122" s="23" t="s">
        <v>186</v>
      </c>
      <c r="D122" s="21" t="s">
        <v>48</v>
      </c>
      <c r="E122" s="43">
        <v>3</v>
      </c>
      <c r="F122" s="31" t="s">
        <v>176</v>
      </c>
      <c r="G122" s="30"/>
      <c r="H122" s="30" t="s">
        <v>40</v>
      </c>
      <c r="I122" s="30" t="s">
        <v>40</v>
      </c>
      <c r="J122" s="30" t="s">
        <v>40</v>
      </c>
      <c r="K122" s="32">
        <v>40</v>
      </c>
      <c r="L122" s="33">
        <v>8</v>
      </c>
      <c r="M122" s="34">
        <v>45</v>
      </c>
      <c r="N122" s="30"/>
      <c r="O122" s="30"/>
      <c r="P122" s="30"/>
      <c r="Q122" s="30"/>
      <c r="R122" s="36"/>
      <c r="S122" s="30"/>
      <c r="T122" s="30"/>
      <c r="U122" s="30"/>
      <c r="V122" s="30"/>
      <c r="W122" s="30"/>
      <c r="X122" s="30"/>
      <c r="Y122" s="30"/>
      <c r="Z122" s="30"/>
      <c r="AA122" s="30">
        <f t="shared" ref="AA122:AA124" si="4">SUM(N122:Z122)</f>
        <v>0</v>
      </c>
      <c r="AB122" s="116">
        <v>0</v>
      </c>
      <c r="AC122" s="28"/>
      <c r="AD122" s="28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</row>
    <row r="123" spans="1:140" ht="15" thickBot="1">
      <c r="A123" s="20">
        <v>519</v>
      </c>
      <c r="B123" s="59" t="s">
        <v>65</v>
      </c>
      <c r="C123" s="23" t="s">
        <v>187</v>
      </c>
      <c r="D123" s="30" t="s">
        <v>55</v>
      </c>
      <c r="E123" s="31">
        <v>3</v>
      </c>
      <c r="F123" s="31" t="s">
        <v>51</v>
      </c>
      <c r="G123" s="30"/>
      <c r="H123" s="30" t="s">
        <v>40</v>
      </c>
      <c r="I123" s="30">
        <v>51</v>
      </c>
      <c r="J123" s="30">
        <v>7</v>
      </c>
      <c r="K123" s="32">
        <v>0</v>
      </c>
      <c r="L123" s="33">
        <v>1</v>
      </c>
      <c r="M123" s="34">
        <v>30</v>
      </c>
      <c r="N123" s="35"/>
      <c r="O123" s="35"/>
      <c r="P123" s="35"/>
      <c r="Q123" s="35"/>
      <c r="R123" s="54"/>
      <c r="S123" s="30"/>
      <c r="T123" s="30"/>
      <c r="U123" s="30"/>
      <c r="V123" s="30"/>
      <c r="W123" s="30"/>
      <c r="X123" s="30"/>
      <c r="Y123" s="30"/>
      <c r="Z123" s="30"/>
      <c r="AA123" s="30">
        <f t="shared" si="4"/>
        <v>0</v>
      </c>
      <c r="AB123" s="116">
        <v>0</v>
      </c>
      <c r="AC123" s="28"/>
      <c r="AD123" s="28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</row>
    <row r="124" spans="1:140" ht="15" thickBot="1">
      <c r="A124" s="20">
        <v>522</v>
      </c>
      <c r="B124" s="30" t="s">
        <v>45</v>
      </c>
      <c r="C124" s="23" t="s">
        <v>188</v>
      </c>
      <c r="D124" s="30" t="s">
        <v>48</v>
      </c>
      <c r="E124" s="31">
        <v>3</v>
      </c>
      <c r="F124" s="31" t="s">
        <v>176</v>
      </c>
      <c r="G124" s="30"/>
      <c r="H124" s="30" t="s">
        <v>40</v>
      </c>
      <c r="I124" s="30" t="s">
        <v>40</v>
      </c>
      <c r="J124" s="30" t="s">
        <v>40</v>
      </c>
      <c r="K124" s="32">
        <v>25</v>
      </c>
      <c r="L124" s="33">
        <v>23</v>
      </c>
      <c r="M124" s="34">
        <v>45</v>
      </c>
      <c r="N124" s="35"/>
      <c r="O124" s="35"/>
      <c r="P124" s="35"/>
      <c r="Q124" s="30">
        <v>1</v>
      </c>
      <c r="R124" s="36">
        <v>1</v>
      </c>
      <c r="S124" s="30"/>
      <c r="T124" s="30"/>
      <c r="U124" s="30"/>
      <c r="V124" s="30"/>
      <c r="W124" s="30"/>
      <c r="X124" s="30"/>
      <c r="Y124" s="30"/>
      <c r="Z124" s="30"/>
      <c r="AA124" s="30">
        <f t="shared" si="4"/>
        <v>2</v>
      </c>
      <c r="AB124" s="116">
        <v>4.3999999999999997E-2</v>
      </c>
      <c r="AC124" s="28"/>
      <c r="AD124" s="28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</row>
    <row r="125" spans="1:140" ht="15" thickBot="1">
      <c r="A125" s="20">
        <v>602</v>
      </c>
      <c r="B125" s="51" t="s">
        <v>71</v>
      </c>
      <c r="C125" s="23" t="s">
        <v>189</v>
      </c>
      <c r="D125" s="30" t="s">
        <v>55</v>
      </c>
      <c r="E125" s="31">
        <v>3</v>
      </c>
      <c r="F125" s="31" t="s">
        <v>176</v>
      </c>
      <c r="G125" s="30"/>
      <c r="H125" s="30" t="s">
        <v>40</v>
      </c>
      <c r="I125" s="30" t="s">
        <v>40</v>
      </c>
      <c r="J125" s="30" t="s">
        <v>40</v>
      </c>
      <c r="K125" s="30" t="s">
        <v>40</v>
      </c>
      <c r="L125" s="33" t="s">
        <v>40</v>
      </c>
      <c r="M125" s="34">
        <v>60</v>
      </c>
      <c r="N125" s="30"/>
      <c r="O125" s="30"/>
      <c r="P125" s="30"/>
      <c r="Q125" s="30"/>
      <c r="R125" s="36"/>
      <c r="S125" s="30"/>
      <c r="T125" s="30"/>
      <c r="U125" s="30"/>
      <c r="V125" s="30"/>
      <c r="W125" s="30"/>
      <c r="X125" s="30"/>
      <c r="Y125" s="30"/>
      <c r="Z125" s="30"/>
      <c r="AA125" s="30">
        <f>SUM(N125:Z125)</f>
        <v>0</v>
      </c>
      <c r="AB125" s="116">
        <v>0</v>
      </c>
      <c r="AC125" s="28"/>
      <c r="AD125" s="28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</row>
    <row r="126" spans="1:140" ht="15" thickBot="1">
      <c r="A126" s="20">
        <v>604</v>
      </c>
      <c r="B126" s="30" t="s">
        <v>53</v>
      </c>
      <c r="C126" s="23" t="s">
        <v>190</v>
      </c>
      <c r="D126" s="30" t="s">
        <v>48</v>
      </c>
      <c r="E126" s="31">
        <v>3</v>
      </c>
      <c r="F126" s="31" t="s">
        <v>176</v>
      </c>
      <c r="G126" s="30"/>
      <c r="H126" s="30" t="s">
        <v>40</v>
      </c>
      <c r="I126" s="30" t="s">
        <v>40</v>
      </c>
      <c r="J126" s="30" t="s">
        <v>40</v>
      </c>
      <c r="K126" s="30" t="s">
        <v>40</v>
      </c>
      <c r="L126" s="33">
        <v>5</v>
      </c>
      <c r="M126" s="34">
        <v>75</v>
      </c>
      <c r="N126" s="30"/>
      <c r="O126" s="30"/>
      <c r="P126" s="30"/>
      <c r="Q126" s="30"/>
      <c r="R126" s="36"/>
      <c r="S126" s="30"/>
      <c r="T126" s="30"/>
      <c r="U126" s="30"/>
      <c r="V126" s="30"/>
      <c r="W126" s="30"/>
      <c r="X126" s="30"/>
      <c r="Y126" s="30"/>
      <c r="Z126" s="30"/>
      <c r="AA126" s="30">
        <f t="shared" ref="AA126:AA129" si="5">SUM(N126:Z126)</f>
        <v>0</v>
      </c>
      <c r="AB126" s="116">
        <v>0</v>
      </c>
      <c r="AC126" s="28"/>
      <c r="AD126" s="28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</row>
    <row r="127" spans="1:140" ht="15" thickBot="1">
      <c r="A127" s="20">
        <v>605</v>
      </c>
      <c r="B127" s="30" t="s">
        <v>56</v>
      </c>
      <c r="C127" s="23" t="s">
        <v>191</v>
      </c>
      <c r="D127" s="21" t="s">
        <v>48</v>
      </c>
      <c r="E127" s="43">
        <v>3</v>
      </c>
      <c r="F127" s="31" t="s">
        <v>6</v>
      </c>
      <c r="G127" s="30"/>
      <c r="H127" s="30">
        <v>47</v>
      </c>
      <c r="I127" s="30">
        <v>59</v>
      </c>
      <c r="J127" s="30">
        <v>48</v>
      </c>
      <c r="K127" s="32">
        <v>81</v>
      </c>
      <c r="L127" s="33">
        <v>114</v>
      </c>
      <c r="M127" s="34">
        <v>125</v>
      </c>
      <c r="N127" s="30"/>
      <c r="O127" s="30">
        <v>26</v>
      </c>
      <c r="P127" s="30">
        <v>1</v>
      </c>
      <c r="Q127" s="30"/>
      <c r="R127" s="36">
        <v>6</v>
      </c>
      <c r="S127" s="30">
        <v>1</v>
      </c>
      <c r="T127" s="30"/>
      <c r="U127" s="30"/>
      <c r="V127" s="30">
        <v>9</v>
      </c>
      <c r="W127" s="30">
        <v>1</v>
      </c>
      <c r="X127" s="30">
        <v>1</v>
      </c>
      <c r="Y127" s="30"/>
      <c r="Z127" s="30"/>
      <c r="AA127" s="30">
        <f t="shared" si="5"/>
        <v>45</v>
      </c>
      <c r="AB127" s="117">
        <v>0.36</v>
      </c>
      <c r="AC127" s="60"/>
      <c r="AD127" s="61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</row>
    <row r="128" spans="1:140" ht="15" thickBot="1">
      <c r="A128" s="20" t="s">
        <v>192</v>
      </c>
      <c r="B128" s="30" t="s">
        <v>71</v>
      </c>
      <c r="C128" s="23" t="s">
        <v>193</v>
      </c>
      <c r="D128" s="21" t="s">
        <v>48</v>
      </c>
      <c r="E128" s="43">
        <v>3</v>
      </c>
      <c r="F128" s="31" t="s">
        <v>176</v>
      </c>
      <c r="G128" s="30"/>
      <c r="H128" s="30">
        <v>7</v>
      </c>
      <c r="I128" s="30">
        <v>36</v>
      </c>
      <c r="J128" s="30">
        <v>71</v>
      </c>
      <c r="K128" s="32">
        <v>1</v>
      </c>
      <c r="L128" s="33">
        <v>4</v>
      </c>
      <c r="M128" s="34">
        <v>50</v>
      </c>
      <c r="N128" s="35"/>
      <c r="O128" s="35"/>
      <c r="P128" s="30"/>
      <c r="Q128" s="30">
        <v>2</v>
      </c>
      <c r="R128" s="36">
        <v>11</v>
      </c>
      <c r="S128" s="30"/>
      <c r="T128" s="30"/>
      <c r="U128" s="30"/>
      <c r="V128" s="30"/>
      <c r="W128" s="30"/>
      <c r="X128" s="30"/>
      <c r="Y128" s="30"/>
      <c r="Z128" s="30"/>
      <c r="AA128" s="30">
        <f t="shared" si="5"/>
        <v>13</v>
      </c>
      <c r="AB128" s="116">
        <v>0.26</v>
      </c>
      <c r="AC128" s="28"/>
      <c r="AD128" s="28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</row>
    <row r="129" spans="1:140" ht="15" thickBot="1">
      <c r="A129" s="20" t="s">
        <v>194</v>
      </c>
      <c r="B129" s="57" t="s">
        <v>56</v>
      </c>
      <c r="C129" s="23" t="s">
        <v>195</v>
      </c>
      <c r="D129" s="30" t="s">
        <v>55</v>
      </c>
      <c r="E129" s="31">
        <v>3</v>
      </c>
      <c r="F129" s="55" t="s">
        <v>156</v>
      </c>
      <c r="G129" s="30"/>
      <c r="H129" s="30" t="s">
        <v>40</v>
      </c>
      <c r="I129" s="30" t="s">
        <v>40</v>
      </c>
      <c r="J129" s="30" t="s">
        <v>40</v>
      </c>
      <c r="K129" s="30" t="s">
        <v>40</v>
      </c>
      <c r="L129" s="33" t="s">
        <v>40</v>
      </c>
      <c r="M129" s="34">
        <v>70</v>
      </c>
      <c r="N129" s="30"/>
      <c r="O129" s="30"/>
      <c r="P129" s="30">
        <v>3</v>
      </c>
      <c r="Q129" s="30">
        <v>3</v>
      </c>
      <c r="R129" s="36">
        <v>1</v>
      </c>
      <c r="S129" s="30">
        <v>1</v>
      </c>
      <c r="T129" s="30"/>
      <c r="U129" s="30"/>
      <c r="V129" s="30"/>
      <c r="W129" s="30"/>
      <c r="X129" s="30"/>
      <c r="Y129" s="30"/>
      <c r="Z129" s="30"/>
      <c r="AA129" s="30">
        <f t="shared" si="5"/>
        <v>8</v>
      </c>
      <c r="AB129" s="116">
        <v>0.114</v>
      </c>
      <c r="AC129" s="28"/>
      <c r="AD129" s="28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</row>
    <row r="130" spans="1:140" ht="15" thickBot="1">
      <c r="A130" s="20" t="s">
        <v>196</v>
      </c>
      <c r="B130" s="30" t="s">
        <v>56</v>
      </c>
      <c r="C130" s="23" t="s">
        <v>197</v>
      </c>
      <c r="D130" s="30" t="s">
        <v>48</v>
      </c>
      <c r="E130" s="31">
        <v>2</v>
      </c>
      <c r="F130" s="55" t="s">
        <v>156</v>
      </c>
      <c r="G130" s="30"/>
      <c r="H130" s="30" t="s">
        <v>40</v>
      </c>
      <c r="I130" s="30">
        <v>45</v>
      </c>
      <c r="J130" s="30">
        <v>64</v>
      </c>
      <c r="K130" s="32">
        <v>102</v>
      </c>
      <c r="L130" s="33">
        <v>51</v>
      </c>
      <c r="M130" s="34">
        <v>100</v>
      </c>
      <c r="N130" s="35"/>
      <c r="O130" s="30"/>
      <c r="P130" s="30"/>
      <c r="Q130" s="30">
        <v>1</v>
      </c>
      <c r="R130" s="36">
        <v>7</v>
      </c>
      <c r="S130" s="30">
        <v>8</v>
      </c>
      <c r="T130" s="30">
        <v>1</v>
      </c>
      <c r="U130" s="30">
        <v>1</v>
      </c>
      <c r="V130" s="30">
        <v>1</v>
      </c>
      <c r="W130" s="30">
        <v>1</v>
      </c>
      <c r="X130" s="30"/>
      <c r="Y130" s="30"/>
      <c r="Z130" s="30"/>
      <c r="AA130" s="30">
        <f>SUM(N130:Z130)</f>
        <v>20</v>
      </c>
      <c r="AB130" s="116">
        <v>0.2</v>
      </c>
      <c r="AC130" s="28"/>
      <c r="AD130" s="28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</row>
    <row r="131" spans="1:140" ht="15" thickBot="1">
      <c r="A131" s="20" t="s">
        <v>198</v>
      </c>
      <c r="B131" s="30" t="s">
        <v>71</v>
      </c>
      <c r="C131" s="23" t="s">
        <v>199</v>
      </c>
      <c r="D131" s="30" t="s">
        <v>48</v>
      </c>
      <c r="E131" s="31">
        <v>3</v>
      </c>
      <c r="F131" s="31" t="s">
        <v>176</v>
      </c>
      <c r="G131" s="30"/>
      <c r="H131" s="30" t="s">
        <v>40</v>
      </c>
      <c r="I131" s="30" t="s">
        <v>40</v>
      </c>
      <c r="J131" s="30" t="s">
        <v>40</v>
      </c>
      <c r="K131" s="32">
        <v>11</v>
      </c>
      <c r="L131" s="33">
        <v>13</v>
      </c>
      <c r="M131" s="34">
        <v>35</v>
      </c>
      <c r="N131" s="35"/>
      <c r="O131" s="30"/>
      <c r="P131" s="30"/>
      <c r="Q131" s="30">
        <v>1</v>
      </c>
      <c r="R131" s="36">
        <v>1</v>
      </c>
      <c r="S131" s="30"/>
      <c r="T131" s="30">
        <v>3</v>
      </c>
      <c r="U131" s="30"/>
      <c r="V131" s="30"/>
      <c r="W131" s="30">
        <v>2</v>
      </c>
      <c r="X131" s="30"/>
      <c r="Y131" s="30"/>
      <c r="Z131" s="30"/>
      <c r="AA131" s="30">
        <f t="shared" ref="AA131:AA136" si="6">SUM(N131:Z131)</f>
        <v>7</v>
      </c>
      <c r="AB131" s="116">
        <v>0.2</v>
      </c>
      <c r="AC131" s="37"/>
      <c r="AD131" s="28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</row>
    <row r="132" spans="1:140" ht="15" thickBot="1">
      <c r="A132" s="20" t="s">
        <v>200</v>
      </c>
      <c r="B132" s="30" t="s">
        <v>45</v>
      </c>
      <c r="C132" s="23" t="s">
        <v>201</v>
      </c>
      <c r="D132" s="21" t="s">
        <v>48</v>
      </c>
      <c r="E132" s="31">
        <v>3</v>
      </c>
      <c r="F132" s="31" t="s">
        <v>176</v>
      </c>
      <c r="G132" s="35"/>
      <c r="H132" s="30" t="s">
        <v>40</v>
      </c>
      <c r="I132" s="30" t="s">
        <v>40</v>
      </c>
      <c r="J132" s="30" t="s">
        <v>40</v>
      </c>
      <c r="K132" s="30" t="s">
        <v>40</v>
      </c>
      <c r="L132" s="33">
        <v>4</v>
      </c>
      <c r="M132" s="34">
        <v>25</v>
      </c>
      <c r="N132" s="35"/>
      <c r="O132" s="35"/>
      <c r="P132" s="30"/>
      <c r="Q132" s="35"/>
      <c r="R132" s="30"/>
      <c r="S132" s="30"/>
      <c r="T132" s="30"/>
      <c r="U132" s="35"/>
      <c r="V132" s="30"/>
      <c r="W132" s="30"/>
      <c r="X132" s="30">
        <v>3</v>
      </c>
      <c r="Y132" s="30"/>
      <c r="Z132" s="35"/>
      <c r="AA132" s="30">
        <f t="shared" si="6"/>
        <v>3</v>
      </c>
      <c r="AB132" s="116">
        <v>0.12</v>
      </c>
      <c r="AC132" s="28"/>
      <c r="AD132" s="28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</row>
    <row r="133" spans="1:140" ht="15" thickBot="1">
      <c r="A133" s="20" t="s">
        <v>202</v>
      </c>
      <c r="B133" s="30" t="s">
        <v>45</v>
      </c>
      <c r="C133" s="23" t="s">
        <v>203</v>
      </c>
      <c r="D133" s="21" t="s">
        <v>48</v>
      </c>
      <c r="E133" s="43">
        <v>3</v>
      </c>
      <c r="F133" s="31" t="s">
        <v>6</v>
      </c>
      <c r="G133" s="30"/>
      <c r="H133" s="30" t="s">
        <v>40</v>
      </c>
      <c r="I133" s="30">
        <v>100</v>
      </c>
      <c r="J133" s="30">
        <v>72</v>
      </c>
      <c r="K133" s="32">
        <v>68</v>
      </c>
      <c r="L133" s="33">
        <v>161</v>
      </c>
      <c r="M133" s="34">
        <v>180</v>
      </c>
      <c r="N133" s="35"/>
      <c r="O133" s="35"/>
      <c r="P133" s="30"/>
      <c r="Q133" s="30">
        <v>1</v>
      </c>
      <c r="R133" s="36"/>
      <c r="S133" s="30"/>
      <c r="T133" s="30"/>
      <c r="U133" s="30">
        <v>1</v>
      </c>
      <c r="V133" s="30">
        <v>2</v>
      </c>
      <c r="W133" s="30">
        <v>2</v>
      </c>
      <c r="X133" s="30">
        <v>2</v>
      </c>
      <c r="Y133" s="30"/>
      <c r="Z133" s="30"/>
      <c r="AA133" s="30">
        <f t="shared" si="6"/>
        <v>8</v>
      </c>
      <c r="AB133" s="116">
        <v>4.3999999999999997E-2</v>
      </c>
      <c r="AC133" s="28"/>
      <c r="AD133" s="28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</row>
    <row r="134" spans="1:140" ht="15" thickBot="1">
      <c r="A134" s="20" t="s">
        <v>204</v>
      </c>
      <c r="B134" s="30" t="s">
        <v>53</v>
      </c>
      <c r="C134" s="23" t="s">
        <v>205</v>
      </c>
      <c r="D134" s="62" t="s">
        <v>48</v>
      </c>
      <c r="E134" s="31">
        <v>2</v>
      </c>
      <c r="F134" s="55" t="s">
        <v>156</v>
      </c>
      <c r="G134" s="30"/>
      <c r="H134" s="30" t="s">
        <v>40</v>
      </c>
      <c r="I134" s="30" t="s">
        <v>40</v>
      </c>
      <c r="J134" s="30" t="s">
        <v>40</v>
      </c>
      <c r="K134" s="35">
        <v>5</v>
      </c>
      <c r="L134" s="33">
        <v>75</v>
      </c>
      <c r="M134" s="34">
        <v>95</v>
      </c>
      <c r="N134" s="30"/>
      <c r="O134" s="30">
        <v>18</v>
      </c>
      <c r="P134" s="30"/>
      <c r="Q134" s="30"/>
      <c r="R134" s="30"/>
      <c r="S134" s="30">
        <v>4</v>
      </c>
      <c r="T134" s="30"/>
      <c r="U134" s="30"/>
      <c r="V134" s="30"/>
      <c r="W134" s="30"/>
      <c r="X134" s="30">
        <v>2</v>
      </c>
      <c r="Y134" s="30"/>
      <c r="Z134" s="30"/>
      <c r="AA134" s="30">
        <f t="shared" si="6"/>
        <v>24</v>
      </c>
      <c r="AB134" s="116">
        <v>0.253</v>
      </c>
      <c r="AC134" s="37"/>
      <c r="AD134" s="28"/>
      <c r="AE134" s="29"/>
    </row>
    <row r="135" spans="1:140" ht="15" thickBot="1">
      <c r="A135" s="20" t="s">
        <v>206</v>
      </c>
      <c r="B135" s="30" t="s">
        <v>45</v>
      </c>
      <c r="C135" s="23" t="s">
        <v>207</v>
      </c>
      <c r="D135" s="21" t="s">
        <v>48</v>
      </c>
      <c r="E135" s="31">
        <v>1</v>
      </c>
      <c r="F135" s="55" t="s">
        <v>156</v>
      </c>
      <c r="G135" s="30"/>
      <c r="H135" s="30" t="s">
        <v>40</v>
      </c>
      <c r="I135" s="30">
        <v>115</v>
      </c>
      <c r="J135" s="30">
        <v>67</v>
      </c>
      <c r="K135" s="32">
        <v>209</v>
      </c>
      <c r="L135" s="33">
        <v>59</v>
      </c>
      <c r="M135" s="34">
        <v>85</v>
      </c>
      <c r="N135" s="30"/>
      <c r="O135" s="30"/>
      <c r="P135" s="30"/>
      <c r="Q135" s="30">
        <v>6</v>
      </c>
      <c r="R135" s="36">
        <v>46</v>
      </c>
      <c r="S135" s="30">
        <v>33</v>
      </c>
      <c r="T135" s="30">
        <v>19</v>
      </c>
      <c r="U135" s="30">
        <v>7</v>
      </c>
      <c r="V135" s="30">
        <v>11</v>
      </c>
      <c r="W135" s="30">
        <v>8</v>
      </c>
      <c r="X135" s="30"/>
      <c r="Y135" s="30"/>
      <c r="Z135" s="30"/>
      <c r="AA135" s="30">
        <f t="shared" si="6"/>
        <v>130</v>
      </c>
      <c r="AB135" s="118">
        <v>1.5289999999999999</v>
      </c>
      <c r="AC135" s="28"/>
      <c r="AD135" s="28"/>
      <c r="AE135" s="29"/>
    </row>
    <row r="136" spans="1:140" ht="17.25" customHeight="1" thickBot="1">
      <c r="A136" s="20" t="s">
        <v>208</v>
      </c>
      <c r="B136" s="30" t="s">
        <v>53</v>
      </c>
      <c r="C136" s="23" t="s">
        <v>209</v>
      </c>
      <c r="D136" s="21" t="s">
        <v>48</v>
      </c>
      <c r="E136" s="43">
        <v>2</v>
      </c>
      <c r="F136" s="55" t="s">
        <v>156</v>
      </c>
      <c r="G136" s="30"/>
      <c r="H136" s="30" t="s">
        <v>40</v>
      </c>
      <c r="I136" s="30" t="s">
        <v>40</v>
      </c>
      <c r="J136" s="30" t="s">
        <v>40</v>
      </c>
      <c r="K136" s="32">
        <v>41</v>
      </c>
      <c r="L136" s="33">
        <v>46</v>
      </c>
      <c r="M136" s="34">
        <v>75</v>
      </c>
      <c r="N136" s="30"/>
      <c r="O136" s="30"/>
      <c r="P136" s="30">
        <v>3</v>
      </c>
      <c r="Q136" s="30">
        <v>10</v>
      </c>
      <c r="R136" s="36"/>
      <c r="S136" s="30">
        <v>7</v>
      </c>
      <c r="T136" s="30"/>
      <c r="U136" s="30">
        <v>3</v>
      </c>
      <c r="V136" s="30"/>
      <c r="W136" s="30">
        <v>2</v>
      </c>
      <c r="X136" s="30"/>
      <c r="Y136" s="30"/>
      <c r="Z136" s="30"/>
      <c r="AA136" s="30">
        <f t="shared" si="6"/>
        <v>25</v>
      </c>
      <c r="AB136" s="117">
        <v>0.33300000000000002</v>
      </c>
      <c r="AC136" s="28"/>
      <c r="AD136" s="28"/>
      <c r="AE136" s="29"/>
    </row>
    <row r="137" spans="1:140" ht="15" thickBot="1">
      <c r="A137" s="20" t="s">
        <v>210</v>
      </c>
      <c r="B137" s="30" t="s">
        <v>65</v>
      </c>
      <c r="C137" s="23" t="s">
        <v>211</v>
      </c>
      <c r="D137" s="30" t="s">
        <v>48</v>
      </c>
      <c r="E137" s="31">
        <v>3</v>
      </c>
      <c r="F137" s="31" t="s">
        <v>176</v>
      </c>
      <c r="G137" s="30"/>
      <c r="H137" s="30"/>
      <c r="I137" s="30"/>
      <c r="J137" s="30"/>
      <c r="K137" s="32"/>
      <c r="L137" s="33">
        <v>0</v>
      </c>
      <c r="M137" s="34">
        <v>20</v>
      </c>
      <c r="N137" s="35"/>
      <c r="O137" s="30">
        <v>1</v>
      </c>
      <c r="P137" s="30">
        <v>1</v>
      </c>
      <c r="Q137" s="35"/>
      <c r="R137" s="36"/>
      <c r="S137" s="30"/>
      <c r="T137" s="30"/>
      <c r="U137" s="30"/>
      <c r="V137" s="30"/>
      <c r="W137" s="30"/>
      <c r="X137" s="30"/>
      <c r="Y137" s="30"/>
      <c r="Z137" s="30"/>
      <c r="AA137" s="30">
        <f>SUM(N137:Z137)</f>
        <v>2</v>
      </c>
      <c r="AB137" s="116">
        <v>0.1</v>
      </c>
      <c r="AC137" s="28"/>
      <c r="AD137" s="28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</row>
    <row r="138" spans="1:140" ht="15" thickBot="1">
      <c r="A138" s="66"/>
      <c r="B138" s="66"/>
      <c r="C138" s="68"/>
      <c r="D138" s="66"/>
      <c r="E138" s="66"/>
      <c r="F138" s="66"/>
      <c r="G138" s="66"/>
      <c r="H138" s="66">
        <f t="shared" ref="H138:J138" si="7">SUM(H2:H137)</f>
        <v>6176</v>
      </c>
      <c r="I138" s="66">
        <f t="shared" si="7"/>
        <v>9101</v>
      </c>
      <c r="J138" s="66">
        <f t="shared" si="7"/>
        <v>9113</v>
      </c>
      <c r="K138" s="52">
        <f t="shared" ref="K138:L138" si="8">SUM(K2:K137)</f>
        <v>11012</v>
      </c>
      <c r="L138" s="52">
        <f t="shared" si="8"/>
        <v>11448</v>
      </c>
      <c r="M138" s="74">
        <f t="shared" ref="M138:Z138" si="9">SUM(M2:M137)</f>
        <v>15220</v>
      </c>
      <c r="N138" s="66">
        <f t="shared" si="9"/>
        <v>0</v>
      </c>
      <c r="O138" s="66">
        <f t="shared" si="9"/>
        <v>456</v>
      </c>
      <c r="P138" s="66">
        <f t="shared" si="9"/>
        <v>921</v>
      </c>
      <c r="Q138" s="66">
        <f t="shared" si="9"/>
        <v>1857</v>
      </c>
      <c r="R138" s="66">
        <f t="shared" si="9"/>
        <v>1166</v>
      </c>
      <c r="S138" s="66">
        <f t="shared" si="9"/>
        <v>742</v>
      </c>
      <c r="T138" s="66">
        <f t="shared" si="9"/>
        <v>533</v>
      </c>
      <c r="U138" s="66">
        <f t="shared" si="9"/>
        <v>320</v>
      </c>
      <c r="V138" s="66">
        <f t="shared" si="9"/>
        <v>251</v>
      </c>
      <c r="W138" s="66">
        <f t="shared" si="9"/>
        <v>1062</v>
      </c>
      <c r="X138" s="66">
        <f t="shared" si="9"/>
        <v>614</v>
      </c>
      <c r="Y138" s="66">
        <f t="shared" si="9"/>
        <v>0</v>
      </c>
      <c r="Z138" s="66">
        <f t="shared" si="9"/>
        <v>0</v>
      </c>
      <c r="AA138" s="52">
        <f>SUM(AA2:AA137)</f>
        <v>7922</v>
      </c>
      <c r="AB138" s="117">
        <v>0.52</v>
      </c>
      <c r="AC138" s="78"/>
      <c r="AD138" s="78"/>
      <c r="AE138" s="29"/>
    </row>
    <row r="139" spans="1:140" ht="14.5">
      <c r="A139" s="66"/>
      <c r="B139" s="66"/>
      <c r="C139" s="68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78"/>
      <c r="AD139" s="78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</row>
    <row r="140" spans="1:140" ht="14.5">
      <c r="A140" s="66"/>
      <c r="B140" s="66"/>
      <c r="C140" s="68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52"/>
      <c r="U140" s="66"/>
      <c r="V140" s="66"/>
      <c r="W140" s="66"/>
      <c r="X140" s="66"/>
      <c r="Y140" s="66"/>
      <c r="Z140" s="66"/>
      <c r="AA140" s="66"/>
      <c r="AB140" s="52"/>
      <c r="AC140" s="78"/>
      <c r="AD140" s="78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</row>
    <row r="141" spans="1:140" ht="14.5">
      <c r="A141" s="66"/>
      <c r="B141" s="66"/>
      <c r="C141" s="68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52"/>
      <c r="AB141" s="66"/>
      <c r="AC141" s="78"/>
      <c r="AD141" s="78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</row>
    <row r="142" spans="1:140" ht="14.5">
      <c r="A142" s="66"/>
      <c r="B142" s="66"/>
      <c r="C142" s="68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78"/>
      <c r="AD142" s="78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</row>
    <row r="143" spans="1:140" ht="14.5">
      <c r="A143" s="66"/>
      <c r="B143" s="66"/>
      <c r="C143" s="68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52"/>
      <c r="AB143" s="66"/>
      <c r="AC143" s="78"/>
      <c r="AD143" s="78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</row>
    <row r="144" spans="1:140" ht="14.5">
      <c r="A144" s="66"/>
      <c r="B144" s="66"/>
      <c r="C144" s="68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78"/>
      <c r="AD144" s="78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</row>
    <row r="145" spans="1:140" ht="14.5">
      <c r="A145" s="66"/>
      <c r="B145" s="66"/>
      <c r="C145" s="68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78"/>
      <c r="AD145" s="78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</row>
    <row r="146" spans="1:140" ht="14.5">
      <c r="A146" s="66"/>
      <c r="B146" s="66"/>
      <c r="C146" s="68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78"/>
      <c r="AD146" s="78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</row>
    <row r="147" spans="1:140" ht="14.5">
      <c r="A147" s="66"/>
      <c r="B147" s="66"/>
      <c r="C147" s="68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78"/>
      <c r="AD147" s="78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</row>
    <row r="148" spans="1:140" ht="14.5">
      <c r="A148" s="66"/>
      <c r="B148" s="66"/>
      <c r="C148" s="68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78"/>
      <c r="AD148" s="78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</row>
    <row r="149" spans="1:140" ht="14.5">
      <c r="A149" s="66"/>
      <c r="B149" s="66"/>
      <c r="C149" s="68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78"/>
      <c r="AD149" s="78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</row>
    <row r="150" spans="1:140" ht="14.5">
      <c r="A150" s="66"/>
      <c r="B150" s="66"/>
      <c r="C150" s="68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78"/>
      <c r="AD150" s="78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</row>
    <row r="151" spans="1:140" ht="14.5">
      <c r="A151" s="66"/>
      <c r="B151" s="66"/>
      <c r="C151" s="68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78"/>
      <c r="AD151" s="78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</row>
    <row r="152" spans="1:140" ht="14.5">
      <c r="A152" s="66"/>
      <c r="B152" s="66"/>
      <c r="C152" s="68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78"/>
      <c r="AD152" s="78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</row>
    <row r="153" spans="1:140" ht="14.5">
      <c r="A153" s="66"/>
      <c r="B153" s="66"/>
      <c r="C153" s="68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78"/>
      <c r="AD153" s="78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</row>
    <row r="154" spans="1:140" ht="14.5">
      <c r="A154" s="66"/>
      <c r="B154" s="66"/>
      <c r="C154" s="68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78"/>
      <c r="AD154" s="78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</row>
    <row r="155" spans="1:140" ht="14.5">
      <c r="A155" s="66"/>
      <c r="B155" s="66"/>
      <c r="C155" s="68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78"/>
      <c r="AD155" s="78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</row>
    <row r="156" spans="1:140" ht="14.5">
      <c r="A156" s="66"/>
      <c r="B156" s="66"/>
      <c r="C156" s="68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78"/>
      <c r="AD156" s="78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</row>
    <row r="157" spans="1:140" ht="14.5">
      <c r="A157" s="66"/>
      <c r="B157" s="66"/>
      <c r="C157" s="68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78"/>
      <c r="AD157" s="78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</row>
    <row r="158" spans="1:140" ht="14.5">
      <c r="A158" s="66"/>
      <c r="B158" s="66"/>
      <c r="C158" s="68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78"/>
      <c r="AD158" s="78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</row>
    <row r="159" spans="1:140" ht="14.5">
      <c r="A159" s="66"/>
      <c r="B159" s="66"/>
      <c r="C159" s="68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78"/>
      <c r="AD159" s="78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</row>
    <row r="160" spans="1:140" ht="14.5">
      <c r="A160" s="66"/>
      <c r="B160" s="66"/>
      <c r="C160" s="68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78"/>
      <c r="AD160" s="78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</row>
    <row r="161" spans="1:140" ht="14.5">
      <c r="A161" s="66"/>
      <c r="B161" s="66"/>
      <c r="C161" s="68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78"/>
      <c r="AD161" s="78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</row>
    <row r="162" spans="1:140" ht="14.5">
      <c r="A162" s="66"/>
      <c r="B162" s="66"/>
      <c r="C162" s="68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78"/>
      <c r="AD162" s="78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</row>
    <row r="163" spans="1:140" ht="14.5">
      <c r="A163" s="66"/>
      <c r="B163" s="66"/>
      <c r="C163" s="68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78"/>
      <c r="AD163" s="78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</row>
    <row r="164" spans="1:140" ht="14.5">
      <c r="A164" s="66"/>
      <c r="B164" s="66"/>
      <c r="C164" s="68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78"/>
      <c r="AD164" s="78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</row>
    <row r="165" spans="1:140" ht="14.5">
      <c r="A165" s="66"/>
      <c r="B165" s="66"/>
      <c r="C165" s="68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78"/>
      <c r="AD165" s="78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</row>
    <row r="166" spans="1:140" ht="14.5">
      <c r="A166" s="66"/>
      <c r="B166" s="66"/>
      <c r="C166" s="6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78"/>
      <c r="AD166" s="78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</row>
    <row r="167" spans="1:140" ht="14.5">
      <c r="A167" s="66"/>
      <c r="B167" s="66"/>
      <c r="C167" s="68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78"/>
      <c r="AD167" s="78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</row>
    <row r="168" spans="1:140" ht="14.5">
      <c r="A168" s="66"/>
      <c r="B168" s="66"/>
      <c r="C168" s="68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78"/>
      <c r="AD168" s="78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</row>
    <row r="169" spans="1:140" ht="14.5">
      <c r="A169" s="66"/>
      <c r="B169" s="66"/>
      <c r="C169" s="68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78"/>
      <c r="AD169" s="78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</row>
    <row r="170" spans="1:140" ht="14.5">
      <c r="A170" s="66"/>
      <c r="B170" s="66"/>
      <c r="C170" s="68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78"/>
      <c r="AD170" s="78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</row>
    <row r="171" spans="1:140" ht="14.5">
      <c r="A171" s="66"/>
      <c r="B171" s="66"/>
      <c r="C171" s="68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78"/>
      <c r="AD171" s="78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</row>
    <row r="172" spans="1:140" ht="14.5">
      <c r="A172" s="66"/>
      <c r="B172" s="66"/>
      <c r="C172" s="68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78"/>
      <c r="AD172" s="78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</row>
    <row r="173" spans="1:140" ht="14.5">
      <c r="A173" s="66"/>
      <c r="B173" s="66"/>
      <c r="C173" s="68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78"/>
      <c r="AD173" s="78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</row>
    <row r="174" spans="1:140" ht="14.5">
      <c r="A174" s="66"/>
      <c r="B174" s="66"/>
      <c r="C174" s="68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78"/>
      <c r="AD174" s="78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</row>
    <row r="175" spans="1:140" ht="14.5">
      <c r="A175" s="66"/>
      <c r="B175" s="66"/>
      <c r="C175" s="68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78"/>
      <c r="AD175" s="78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</row>
    <row r="176" spans="1:140" ht="14.5">
      <c r="A176" s="66"/>
      <c r="B176" s="66"/>
      <c r="C176" s="68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78"/>
      <c r="AD176" s="78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</row>
    <row r="177" spans="1:140" ht="14.5">
      <c r="A177" s="66"/>
      <c r="B177" s="66"/>
      <c r="C177" s="68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78"/>
      <c r="AD177" s="78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</row>
    <row r="178" spans="1:140" ht="14.5">
      <c r="A178" s="66"/>
      <c r="B178" s="66"/>
      <c r="C178" s="6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78"/>
      <c r="AD178" s="78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</row>
    <row r="179" spans="1:140" ht="14.5">
      <c r="A179" s="66"/>
      <c r="B179" s="66"/>
      <c r="C179" s="68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78"/>
      <c r="AD179" s="78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</row>
    <row r="180" spans="1:140" ht="14.5">
      <c r="A180" s="66"/>
      <c r="B180" s="66"/>
      <c r="C180" s="68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78"/>
      <c r="AD180" s="78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</row>
    <row r="181" spans="1:140" ht="14.5">
      <c r="A181" s="66"/>
      <c r="B181" s="66"/>
      <c r="C181" s="68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78"/>
      <c r="AD181" s="78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</row>
    <row r="182" spans="1:140" ht="14.5">
      <c r="A182" s="66"/>
      <c r="B182" s="66"/>
      <c r="C182" s="68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78"/>
      <c r="AD182" s="78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</row>
    <row r="183" spans="1:140" ht="14.5">
      <c r="A183" s="66"/>
      <c r="B183" s="66"/>
      <c r="C183" s="68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78"/>
      <c r="AD183" s="78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</row>
    <row r="184" spans="1:140" ht="14.5">
      <c r="A184" s="66"/>
      <c r="B184" s="66"/>
      <c r="C184" s="68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78"/>
      <c r="AD184" s="78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</row>
    <row r="185" spans="1:140" ht="14.5">
      <c r="A185" s="66"/>
      <c r="B185" s="66"/>
      <c r="C185" s="68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78"/>
      <c r="AD185" s="78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</row>
    <row r="186" spans="1:140" ht="14.5">
      <c r="A186" s="66"/>
      <c r="B186" s="66"/>
      <c r="C186" s="68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78"/>
      <c r="AD186" s="78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</row>
    <row r="187" spans="1:140" ht="14.5">
      <c r="A187" s="66"/>
      <c r="B187" s="66"/>
      <c r="C187" s="68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78"/>
      <c r="AD187" s="78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</row>
    <row r="188" spans="1:140" ht="14.5">
      <c r="A188" s="66"/>
      <c r="B188" s="66"/>
      <c r="C188" s="68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78"/>
      <c r="AD188" s="78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</row>
    <row r="189" spans="1:140" ht="14.5">
      <c r="A189" s="66"/>
      <c r="B189" s="66"/>
      <c r="C189" s="68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78"/>
      <c r="AD189" s="78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</row>
    <row r="190" spans="1:140" ht="14.5">
      <c r="A190" s="66"/>
      <c r="B190" s="66"/>
      <c r="C190" s="68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78"/>
      <c r="AD190" s="78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</row>
    <row r="191" spans="1:140" ht="14.5">
      <c r="A191" s="66"/>
      <c r="B191" s="66"/>
      <c r="C191" s="68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78"/>
      <c r="AD191" s="78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</row>
    <row r="192" spans="1:140" ht="14.5">
      <c r="A192" s="66"/>
      <c r="B192" s="66"/>
      <c r="C192" s="68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78"/>
      <c r="AD192" s="78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</row>
    <row r="193" spans="1:140" ht="14.5">
      <c r="A193" s="66"/>
      <c r="B193" s="66"/>
      <c r="C193" s="68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78"/>
      <c r="AD193" s="78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</row>
    <row r="194" spans="1:140" ht="14.5">
      <c r="A194" s="66"/>
      <c r="B194" s="66"/>
      <c r="C194" s="68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78"/>
      <c r="AD194" s="78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</row>
    <row r="195" spans="1:140" ht="14.5">
      <c r="A195" s="66"/>
      <c r="B195" s="66"/>
      <c r="C195" s="68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78"/>
      <c r="AD195" s="78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</row>
    <row r="196" spans="1:140" ht="14.5">
      <c r="A196" s="66"/>
      <c r="B196" s="66"/>
      <c r="C196" s="68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78"/>
      <c r="AD196" s="78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</row>
    <row r="197" spans="1:140" ht="14.5">
      <c r="A197" s="66"/>
      <c r="B197" s="66"/>
      <c r="C197" s="68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78"/>
      <c r="AD197" s="78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</row>
    <row r="198" spans="1:140" ht="14.5">
      <c r="A198" s="66"/>
      <c r="B198" s="66"/>
      <c r="C198" s="68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78"/>
      <c r="AD198" s="78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</row>
    <row r="199" spans="1:140" ht="14.5">
      <c r="A199" s="66"/>
      <c r="B199" s="66"/>
      <c r="C199" s="68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78"/>
      <c r="AD199" s="78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</row>
    <row r="200" spans="1:140" ht="14.5">
      <c r="A200" s="66"/>
      <c r="B200" s="66"/>
      <c r="C200" s="68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78"/>
      <c r="AD200" s="78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</row>
    <row r="201" spans="1:140" ht="14.5">
      <c r="A201" s="66"/>
      <c r="B201" s="66"/>
      <c r="C201" s="68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78"/>
      <c r="AD201" s="78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</row>
    <row r="202" spans="1:140" ht="14.5">
      <c r="A202" s="66"/>
      <c r="B202" s="66"/>
      <c r="C202" s="68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78"/>
      <c r="AD202" s="78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</row>
    <row r="203" spans="1:140" ht="14.5">
      <c r="A203" s="66"/>
      <c r="B203" s="66"/>
      <c r="C203" s="68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78"/>
      <c r="AD203" s="78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</row>
    <row r="204" spans="1:140" ht="14.5">
      <c r="A204" s="66"/>
      <c r="B204" s="66"/>
      <c r="C204" s="68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78"/>
      <c r="AD204" s="78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</row>
    <row r="205" spans="1:140" ht="14.5">
      <c r="A205" s="66"/>
      <c r="B205" s="66"/>
      <c r="C205" s="68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78"/>
      <c r="AD205" s="78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</row>
    <row r="206" spans="1:140" ht="14.5">
      <c r="A206" s="66"/>
      <c r="B206" s="66"/>
      <c r="C206" s="68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78"/>
      <c r="AD206" s="78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</row>
    <row r="207" spans="1:140" ht="14.5">
      <c r="A207" s="66"/>
      <c r="B207" s="66"/>
      <c r="C207" s="68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78"/>
      <c r="AD207" s="78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</row>
    <row r="208" spans="1:140" ht="14.5">
      <c r="A208" s="66"/>
      <c r="B208" s="66"/>
      <c r="C208" s="68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78"/>
      <c r="AD208" s="78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</row>
    <row r="209" spans="1:140" ht="14.5">
      <c r="A209" s="66"/>
      <c r="B209" s="66"/>
      <c r="C209" s="68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78"/>
      <c r="AD209" s="78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</row>
    <row r="210" spans="1:140" ht="14.5">
      <c r="A210" s="66"/>
      <c r="B210" s="66"/>
      <c r="C210" s="68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78"/>
      <c r="AD210" s="78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</row>
    <row r="211" spans="1:140" ht="14.5">
      <c r="A211" s="66"/>
      <c r="B211" s="66"/>
      <c r="C211" s="68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78"/>
      <c r="AD211" s="78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</row>
    <row r="212" spans="1:140" ht="14.5">
      <c r="A212" s="66"/>
      <c r="B212" s="66"/>
      <c r="C212" s="68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78"/>
      <c r="AD212" s="78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</row>
    <row r="213" spans="1:140" ht="14.5">
      <c r="A213" s="66"/>
      <c r="B213" s="66"/>
      <c r="C213" s="68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78"/>
      <c r="AD213" s="78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</row>
    <row r="214" spans="1:140" ht="14.5">
      <c r="A214" s="66"/>
      <c r="B214" s="66"/>
      <c r="C214" s="68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78"/>
      <c r="AD214" s="78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</row>
    <row r="215" spans="1:140" ht="14.5">
      <c r="A215" s="66"/>
      <c r="B215" s="66"/>
      <c r="C215" s="68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78"/>
      <c r="AD215" s="78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</row>
    <row r="216" spans="1:140" ht="14.5">
      <c r="A216" s="66"/>
      <c r="B216" s="66"/>
      <c r="C216" s="68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78"/>
      <c r="AD216" s="78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</row>
    <row r="217" spans="1:140" ht="14.5">
      <c r="A217" s="66"/>
      <c r="B217" s="66"/>
      <c r="C217" s="68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78"/>
      <c r="AD217" s="78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</row>
    <row r="218" spans="1:140" ht="14.5">
      <c r="A218" s="66"/>
      <c r="B218" s="66"/>
      <c r="C218" s="68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78"/>
      <c r="AD218" s="78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</row>
    <row r="219" spans="1:140" ht="14.5">
      <c r="A219" s="66"/>
      <c r="B219" s="66"/>
      <c r="C219" s="68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78"/>
      <c r="AD219" s="78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</row>
    <row r="220" spans="1:140" ht="14.5">
      <c r="A220" s="66"/>
      <c r="B220" s="66"/>
      <c r="C220" s="68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78"/>
      <c r="AD220" s="78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</row>
    <row r="221" spans="1:140" ht="14.5">
      <c r="A221" s="66"/>
      <c r="B221" s="66"/>
      <c r="C221" s="68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78"/>
      <c r="AD221" s="78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</row>
    <row r="222" spans="1:140" ht="14.5">
      <c r="A222" s="66"/>
      <c r="B222" s="66"/>
      <c r="C222" s="68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78"/>
      <c r="AD222" s="78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</row>
    <row r="223" spans="1:140" ht="14.5">
      <c r="A223" s="66"/>
      <c r="B223" s="66"/>
      <c r="C223" s="68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78"/>
      <c r="AD223" s="78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</row>
    <row r="224" spans="1:140" ht="14.5">
      <c r="A224" s="66"/>
      <c r="B224" s="66"/>
      <c r="C224" s="68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78"/>
      <c r="AD224" s="78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</row>
    <row r="225" spans="1:140" ht="14.5">
      <c r="A225" s="66"/>
      <c r="B225" s="66"/>
      <c r="C225" s="68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78"/>
      <c r="AD225" s="78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</row>
    <row r="226" spans="1:140" ht="14.5">
      <c r="A226" s="66"/>
      <c r="B226" s="66"/>
      <c r="C226" s="68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78"/>
      <c r="AD226" s="78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</row>
    <row r="227" spans="1:140" ht="14.5">
      <c r="A227" s="66"/>
      <c r="B227" s="66"/>
      <c r="C227" s="68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78"/>
      <c r="AD227" s="78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</row>
    <row r="228" spans="1:140" ht="14.5">
      <c r="A228" s="66"/>
      <c r="B228" s="66"/>
      <c r="C228" s="68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78"/>
      <c r="AD228" s="78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</row>
    <row r="229" spans="1:140" ht="14.5">
      <c r="A229" s="66"/>
      <c r="B229" s="66"/>
      <c r="C229" s="68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78"/>
      <c r="AD229" s="78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</row>
    <row r="230" spans="1:140" ht="14.5">
      <c r="A230" s="66"/>
      <c r="B230" s="66"/>
      <c r="C230" s="68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78"/>
      <c r="AD230" s="78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</row>
    <row r="231" spans="1:140" ht="14.5">
      <c r="A231" s="66"/>
      <c r="B231" s="66"/>
      <c r="C231" s="68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78"/>
      <c r="AD231" s="78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</row>
    <row r="232" spans="1:140" ht="14.5">
      <c r="A232" s="66"/>
      <c r="B232" s="66"/>
      <c r="C232" s="68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78"/>
      <c r="AD232" s="78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</row>
    <row r="233" spans="1:140" ht="14.5">
      <c r="A233" s="66"/>
      <c r="B233" s="66"/>
      <c r="C233" s="68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78"/>
      <c r="AD233" s="78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</row>
    <row r="234" spans="1:140" ht="14.5">
      <c r="A234" s="66"/>
      <c r="B234" s="66"/>
      <c r="C234" s="68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78"/>
      <c r="AD234" s="78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</row>
    <row r="235" spans="1:140" ht="14.5">
      <c r="A235" s="66"/>
      <c r="B235" s="66"/>
      <c r="C235" s="68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78"/>
      <c r="AD235" s="78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</row>
    <row r="236" spans="1:140" ht="14.5">
      <c r="A236" s="66"/>
      <c r="B236" s="66"/>
      <c r="C236" s="68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78"/>
      <c r="AD236" s="78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</row>
    <row r="237" spans="1:140" ht="14.5">
      <c r="A237" s="66"/>
      <c r="B237" s="66"/>
      <c r="C237" s="68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78"/>
      <c r="AD237" s="78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</row>
    <row r="238" spans="1:140" ht="14.5">
      <c r="A238" s="66"/>
      <c r="B238" s="66"/>
      <c r="C238" s="68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78"/>
      <c r="AD238" s="78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</row>
    <row r="239" spans="1:140" ht="14.5">
      <c r="A239" s="66"/>
      <c r="B239" s="66"/>
      <c r="C239" s="68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78"/>
      <c r="AD239" s="78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</row>
    <row r="240" spans="1:140" ht="14.5">
      <c r="A240" s="66"/>
      <c r="B240" s="66"/>
      <c r="C240" s="68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78"/>
      <c r="AD240" s="78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</row>
    <row r="241" spans="1:140" ht="14.5">
      <c r="A241" s="66"/>
      <c r="B241" s="66"/>
      <c r="C241" s="68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78"/>
      <c r="AD241" s="78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</row>
    <row r="242" spans="1:140" ht="14.5">
      <c r="A242" s="66"/>
      <c r="B242" s="66"/>
      <c r="C242" s="68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78"/>
      <c r="AD242" s="78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</row>
    <row r="243" spans="1:140" ht="14.5">
      <c r="A243" s="66"/>
      <c r="B243" s="66"/>
      <c r="C243" s="68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78"/>
      <c r="AD243" s="78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</row>
    <row r="244" spans="1:140" ht="14.5">
      <c r="A244" s="66"/>
      <c r="B244" s="66"/>
      <c r="C244" s="68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78"/>
      <c r="AD244" s="78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</row>
    <row r="245" spans="1:140" ht="14.5">
      <c r="A245" s="66"/>
      <c r="B245" s="66"/>
      <c r="C245" s="68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78"/>
      <c r="AD245" s="78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</row>
    <row r="246" spans="1:140" ht="14.5">
      <c r="A246" s="66"/>
      <c r="B246" s="66"/>
      <c r="C246" s="68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78"/>
      <c r="AD246" s="78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</row>
    <row r="247" spans="1:140" ht="14.5">
      <c r="A247" s="66"/>
      <c r="B247" s="66"/>
      <c r="C247" s="68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78"/>
      <c r="AD247" s="78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</row>
    <row r="248" spans="1:140" ht="14.5">
      <c r="A248" s="66"/>
      <c r="B248" s="66"/>
      <c r="C248" s="68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78"/>
      <c r="AD248" s="78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</row>
    <row r="249" spans="1:140" ht="14.5">
      <c r="A249" s="66"/>
      <c r="B249" s="66"/>
      <c r="C249" s="68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78"/>
      <c r="AD249" s="78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</row>
    <row r="250" spans="1:140" ht="14.5">
      <c r="A250" s="66"/>
      <c r="B250" s="66"/>
      <c r="C250" s="68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78"/>
      <c r="AD250" s="78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</row>
    <row r="251" spans="1:140" ht="14.5">
      <c r="A251" s="66"/>
      <c r="B251" s="66"/>
      <c r="C251" s="68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78"/>
      <c r="AD251" s="78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</row>
    <row r="252" spans="1:140" ht="14.5">
      <c r="A252" s="66"/>
      <c r="B252" s="66"/>
      <c r="C252" s="68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78"/>
      <c r="AD252" s="78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</row>
    <row r="253" spans="1:140" ht="14.5">
      <c r="A253" s="66"/>
      <c r="B253" s="66"/>
      <c r="C253" s="68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78"/>
      <c r="AD253" s="78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</row>
    <row r="254" spans="1:140" ht="14.5">
      <c r="A254" s="66"/>
      <c r="B254" s="66"/>
      <c r="C254" s="68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78"/>
      <c r="AD254" s="78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</row>
    <row r="255" spans="1:140" ht="14.5">
      <c r="A255" s="66"/>
      <c r="B255" s="66"/>
      <c r="C255" s="68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78"/>
      <c r="AD255" s="78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</row>
    <row r="256" spans="1:140" ht="14.5">
      <c r="A256" s="66"/>
      <c r="B256" s="66"/>
      <c r="C256" s="68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78"/>
      <c r="AD256" s="78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</row>
    <row r="257" spans="1:140" ht="14.5">
      <c r="A257" s="66"/>
      <c r="B257" s="66"/>
      <c r="C257" s="68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78"/>
      <c r="AD257" s="78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</row>
    <row r="258" spans="1:140" ht="14.5">
      <c r="A258" s="66"/>
      <c r="B258" s="66"/>
      <c r="C258" s="68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78"/>
      <c r="AD258" s="78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</row>
    <row r="259" spans="1:140" ht="14.5">
      <c r="A259" s="66"/>
      <c r="B259" s="66"/>
      <c r="C259" s="68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78"/>
      <c r="AD259" s="78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</row>
    <row r="260" spans="1:140" ht="14.5">
      <c r="A260" s="66"/>
      <c r="B260" s="66"/>
      <c r="C260" s="68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78"/>
      <c r="AD260" s="78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</row>
    <row r="261" spans="1:140" ht="14.5">
      <c r="A261" s="66"/>
      <c r="B261" s="66"/>
      <c r="C261" s="68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78"/>
      <c r="AD261" s="78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</row>
    <row r="262" spans="1:140" ht="14.5">
      <c r="A262" s="66"/>
      <c r="B262" s="66"/>
      <c r="C262" s="68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78"/>
      <c r="AD262" s="78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</row>
    <row r="263" spans="1:140" ht="14.5">
      <c r="A263" s="66"/>
      <c r="B263" s="66"/>
      <c r="C263" s="68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78"/>
      <c r="AD263" s="78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</row>
    <row r="264" spans="1:140" ht="14.5">
      <c r="A264" s="66"/>
      <c r="B264" s="66"/>
      <c r="C264" s="68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78"/>
      <c r="AD264" s="78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</row>
    <row r="265" spans="1:140" ht="14.5">
      <c r="A265" s="66"/>
      <c r="B265" s="66"/>
      <c r="C265" s="68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78"/>
      <c r="AD265" s="78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</row>
    <row r="266" spans="1:140" ht="14.5">
      <c r="A266" s="66"/>
      <c r="B266" s="66"/>
      <c r="C266" s="68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78"/>
      <c r="AD266" s="78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</row>
    <row r="267" spans="1:140" ht="14.5">
      <c r="A267" s="66"/>
      <c r="B267" s="66"/>
      <c r="C267" s="68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78"/>
      <c r="AD267" s="78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</row>
    <row r="268" spans="1:140" ht="14.5">
      <c r="A268" s="66"/>
      <c r="B268" s="66"/>
      <c r="C268" s="68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78"/>
      <c r="AD268" s="78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</row>
    <row r="269" spans="1:140" ht="14.5">
      <c r="A269" s="66"/>
      <c r="B269" s="66"/>
      <c r="C269" s="68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78"/>
      <c r="AD269" s="78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</row>
    <row r="270" spans="1:140" ht="14.5">
      <c r="A270" s="66"/>
      <c r="B270" s="66"/>
      <c r="C270" s="68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78"/>
      <c r="AD270" s="78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</row>
    <row r="271" spans="1:140" ht="14.5">
      <c r="A271" s="66"/>
      <c r="B271" s="66"/>
      <c r="C271" s="68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78"/>
      <c r="AD271" s="78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</row>
    <row r="272" spans="1:140" ht="14.5">
      <c r="A272" s="66"/>
      <c r="B272" s="66"/>
      <c r="C272" s="68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78"/>
      <c r="AD272" s="78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</row>
    <row r="273" spans="1:140" ht="14.5">
      <c r="A273" s="66"/>
      <c r="B273" s="66"/>
      <c r="C273" s="68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78"/>
      <c r="AD273" s="78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</row>
    <row r="274" spans="1:140" ht="14.5">
      <c r="A274" s="66"/>
      <c r="B274" s="66"/>
      <c r="C274" s="68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78"/>
      <c r="AD274" s="78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</row>
    <row r="275" spans="1:140" ht="14.5">
      <c r="A275" s="66"/>
      <c r="B275" s="66"/>
      <c r="C275" s="68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78"/>
      <c r="AD275" s="78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</row>
    <row r="276" spans="1:140" ht="14.5">
      <c r="A276" s="66"/>
      <c r="B276" s="66"/>
      <c r="C276" s="68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78"/>
      <c r="AD276" s="78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</row>
    <row r="277" spans="1:140" ht="14.5">
      <c r="A277" s="66"/>
      <c r="B277" s="66"/>
      <c r="C277" s="68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78"/>
      <c r="AD277" s="78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</row>
    <row r="278" spans="1:140" ht="14.5">
      <c r="A278" s="66"/>
      <c r="B278" s="66"/>
      <c r="C278" s="68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78"/>
      <c r="AD278" s="78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</row>
    <row r="279" spans="1:140" ht="14.5">
      <c r="A279" s="66"/>
      <c r="B279" s="66"/>
      <c r="C279" s="68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78"/>
      <c r="AD279" s="78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</row>
    <row r="280" spans="1:140" ht="14.5">
      <c r="A280" s="66"/>
      <c r="B280" s="66"/>
      <c r="C280" s="68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78"/>
      <c r="AD280" s="78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</row>
    <row r="281" spans="1:140" ht="14.5">
      <c r="A281" s="66"/>
      <c r="B281" s="66"/>
      <c r="C281" s="68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78"/>
      <c r="AD281" s="78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</row>
    <row r="282" spans="1:140" ht="14.5">
      <c r="A282" s="66"/>
      <c r="B282" s="66"/>
      <c r="C282" s="68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78"/>
      <c r="AD282" s="78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</row>
    <row r="283" spans="1:140" ht="14.5">
      <c r="A283" s="66"/>
      <c r="B283" s="66"/>
      <c r="C283" s="68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78"/>
      <c r="AD283" s="78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</row>
    <row r="284" spans="1:140" ht="14.5">
      <c r="A284" s="66"/>
      <c r="B284" s="66"/>
      <c r="C284" s="68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78"/>
      <c r="AD284" s="78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</row>
    <row r="285" spans="1:140" ht="14.5">
      <c r="A285" s="66"/>
      <c r="B285" s="66"/>
      <c r="C285" s="68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78"/>
      <c r="AD285" s="78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</row>
    <row r="286" spans="1:140" ht="14.5">
      <c r="A286" s="66"/>
      <c r="B286" s="66"/>
      <c r="C286" s="68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78"/>
      <c r="AD286" s="78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</row>
    <row r="287" spans="1:140" ht="14.5">
      <c r="A287" s="66"/>
      <c r="B287" s="66"/>
      <c r="C287" s="68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78"/>
      <c r="AD287" s="78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</row>
    <row r="288" spans="1:140" ht="14.5">
      <c r="A288" s="66"/>
      <c r="B288" s="66"/>
      <c r="C288" s="68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78"/>
      <c r="AD288" s="78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</row>
    <row r="289" spans="1:140" ht="14.5">
      <c r="A289" s="66"/>
      <c r="B289" s="66"/>
      <c r="C289" s="68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78"/>
      <c r="AD289" s="78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</row>
    <row r="290" spans="1:140" ht="14.5">
      <c r="A290" s="66"/>
      <c r="B290" s="66"/>
      <c r="C290" s="68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78"/>
      <c r="AD290" s="78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</row>
    <row r="291" spans="1:140" ht="14.5">
      <c r="A291" s="66"/>
      <c r="B291" s="66"/>
      <c r="C291" s="68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78"/>
      <c r="AD291" s="78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</row>
    <row r="292" spans="1:140" ht="14.5">
      <c r="A292" s="66"/>
      <c r="B292" s="66"/>
      <c r="C292" s="68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78"/>
      <c r="AD292" s="78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</row>
    <row r="293" spans="1:140" ht="14.5">
      <c r="A293" s="66"/>
      <c r="B293" s="66"/>
      <c r="C293" s="68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78"/>
      <c r="AD293" s="78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</row>
    <row r="294" spans="1:140" ht="14.5">
      <c r="A294" s="66"/>
      <c r="B294" s="66"/>
      <c r="C294" s="68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78"/>
      <c r="AD294" s="78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</row>
    <row r="295" spans="1:140" ht="14.5">
      <c r="A295" s="66"/>
      <c r="B295" s="66"/>
      <c r="C295" s="68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78"/>
      <c r="AD295" s="78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</row>
    <row r="296" spans="1:140" ht="14.5">
      <c r="A296" s="66"/>
      <c r="B296" s="66"/>
      <c r="C296" s="68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78"/>
      <c r="AD296" s="78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</row>
    <row r="297" spans="1:140" ht="14.5">
      <c r="A297" s="66"/>
      <c r="B297" s="66"/>
      <c r="C297" s="68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78"/>
      <c r="AD297" s="78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</row>
    <row r="298" spans="1:140" ht="14.5">
      <c r="A298" s="66"/>
      <c r="B298" s="66"/>
      <c r="C298" s="68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78"/>
      <c r="AD298" s="78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</row>
    <row r="299" spans="1:140" ht="14.5">
      <c r="A299" s="66"/>
      <c r="B299" s="66"/>
      <c r="C299" s="68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78"/>
      <c r="AD299" s="78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</row>
    <row r="300" spans="1:140" ht="14.5">
      <c r="A300" s="66"/>
      <c r="B300" s="66"/>
      <c r="C300" s="68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78"/>
      <c r="AD300" s="78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</row>
    <row r="301" spans="1:140" ht="14.5">
      <c r="A301" s="66"/>
      <c r="B301" s="66"/>
      <c r="C301" s="68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78"/>
      <c r="AD301" s="78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</row>
    <row r="302" spans="1:140" ht="14.5">
      <c r="A302" s="66"/>
      <c r="B302" s="66"/>
      <c r="C302" s="68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78"/>
      <c r="AD302" s="78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</row>
    <row r="303" spans="1:140" ht="14.5">
      <c r="A303" s="66"/>
      <c r="B303" s="66"/>
      <c r="C303" s="68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78"/>
      <c r="AD303" s="78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</row>
    <row r="304" spans="1:140" ht="14.5">
      <c r="A304" s="66"/>
      <c r="B304" s="66"/>
      <c r="C304" s="68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78"/>
      <c r="AD304" s="78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</row>
    <row r="305" spans="1:140" ht="14.5">
      <c r="A305" s="66"/>
      <c r="B305" s="66"/>
      <c r="C305" s="68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78"/>
      <c r="AD305" s="78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</row>
    <row r="306" spans="1:140" ht="14.5">
      <c r="A306" s="66"/>
      <c r="B306" s="66"/>
      <c r="C306" s="68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78"/>
      <c r="AD306" s="78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</row>
    <row r="307" spans="1:140" ht="14.5">
      <c r="A307" s="66"/>
      <c r="B307" s="66"/>
      <c r="C307" s="68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78"/>
      <c r="AD307" s="78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</row>
    <row r="308" spans="1:140" ht="14.5">
      <c r="A308" s="66"/>
      <c r="B308" s="66"/>
      <c r="C308" s="68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78"/>
      <c r="AD308" s="78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</row>
    <row r="309" spans="1:140" ht="14.5">
      <c r="A309" s="66"/>
      <c r="B309" s="66"/>
      <c r="C309" s="68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78"/>
      <c r="AD309" s="78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</row>
    <row r="310" spans="1:140" ht="14.5">
      <c r="A310" s="66"/>
      <c r="B310" s="66"/>
      <c r="C310" s="68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78"/>
      <c r="AD310" s="78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</row>
    <row r="311" spans="1:140" ht="14.5">
      <c r="A311" s="66"/>
      <c r="B311" s="66"/>
      <c r="C311" s="68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78"/>
      <c r="AD311" s="78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</row>
    <row r="312" spans="1:140" ht="14.5">
      <c r="A312" s="66"/>
      <c r="B312" s="66"/>
      <c r="C312" s="68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78"/>
      <c r="AD312" s="78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</row>
    <row r="313" spans="1:140" ht="14.5">
      <c r="A313" s="66"/>
      <c r="B313" s="66"/>
      <c r="C313" s="68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78"/>
      <c r="AD313" s="78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</row>
    <row r="314" spans="1:140" ht="14.5">
      <c r="A314" s="66"/>
      <c r="B314" s="66"/>
      <c r="C314" s="68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78"/>
      <c r="AD314" s="78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</row>
    <row r="315" spans="1:140" ht="14.5">
      <c r="A315" s="66"/>
      <c r="B315" s="66"/>
      <c r="C315" s="68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78"/>
      <c r="AD315" s="78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</row>
    <row r="316" spans="1:140" ht="14.5">
      <c r="A316" s="66"/>
      <c r="B316" s="66"/>
      <c r="C316" s="68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78"/>
      <c r="AD316" s="78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</row>
    <row r="317" spans="1:140" ht="14.5">
      <c r="A317" s="66"/>
      <c r="B317" s="66"/>
      <c r="C317" s="68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78"/>
      <c r="AD317" s="78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</row>
    <row r="318" spans="1:140" ht="14.5">
      <c r="A318" s="66"/>
      <c r="B318" s="66"/>
      <c r="C318" s="68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78"/>
      <c r="AD318" s="78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</row>
    <row r="319" spans="1:140" ht="14.5">
      <c r="A319" s="66"/>
      <c r="B319" s="66"/>
      <c r="C319" s="68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78"/>
      <c r="AD319" s="78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</row>
    <row r="320" spans="1:140" ht="14.5">
      <c r="A320" s="66"/>
      <c r="B320" s="66"/>
      <c r="C320" s="68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78"/>
      <c r="AD320" s="78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</row>
    <row r="321" spans="1:140" ht="14.5">
      <c r="A321" s="66"/>
      <c r="B321" s="66"/>
      <c r="C321" s="68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78"/>
      <c r="AD321" s="78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</row>
    <row r="322" spans="1:140" ht="14.5">
      <c r="A322" s="66"/>
      <c r="B322" s="66"/>
      <c r="C322" s="68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78"/>
      <c r="AD322" s="78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</row>
    <row r="323" spans="1:140" ht="14.5">
      <c r="A323" s="66"/>
      <c r="B323" s="66"/>
      <c r="C323" s="68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78"/>
      <c r="AD323" s="78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</row>
    <row r="324" spans="1:140" ht="14.5">
      <c r="A324" s="66"/>
      <c r="B324" s="66"/>
      <c r="C324" s="68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78"/>
      <c r="AD324" s="78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</row>
    <row r="325" spans="1:140" ht="14.5">
      <c r="A325" s="66"/>
      <c r="B325" s="66"/>
      <c r="C325" s="68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78"/>
      <c r="AD325" s="78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</row>
    <row r="326" spans="1:140" ht="14.5">
      <c r="A326" s="66"/>
      <c r="B326" s="66"/>
      <c r="C326" s="68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78"/>
      <c r="AD326" s="78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</row>
    <row r="327" spans="1:140" ht="14.5">
      <c r="A327" s="66"/>
      <c r="B327" s="66"/>
      <c r="C327" s="68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78"/>
      <c r="AD327" s="78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</row>
    <row r="328" spans="1:140" ht="14.5">
      <c r="A328" s="66"/>
      <c r="B328" s="66"/>
      <c r="C328" s="68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78"/>
      <c r="AD328" s="78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</row>
    <row r="329" spans="1:140" ht="14.5">
      <c r="A329" s="66"/>
      <c r="B329" s="66"/>
      <c r="C329" s="68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78"/>
      <c r="AD329" s="78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</row>
    <row r="330" spans="1:140" ht="14.5">
      <c r="A330" s="66"/>
      <c r="B330" s="66"/>
      <c r="C330" s="68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78"/>
      <c r="AD330" s="78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</row>
    <row r="331" spans="1:140" ht="14.5">
      <c r="A331" s="66"/>
      <c r="B331" s="66"/>
      <c r="C331" s="68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78"/>
      <c r="AD331" s="78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</row>
    <row r="332" spans="1:140" ht="14.5">
      <c r="A332" s="66"/>
      <c r="B332" s="66"/>
      <c r="C332" s="68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78"/>
      <c r="AD332" s="78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</row>
    <row r="333" spans="1:140" ht="14.5">
      <c r="A333" s="66"/>
      <c r="B333" s="66"/>
      <c r="C333" s="68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78"/>
      <c r="AD333" s="78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</row>
    <row r="334" spans="1:140" ht="14.5">
      <c r="A334" s="66"/>
      <c r="B334" s="66"/>
      <c r="C334" s="68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78"/>
      <c r="AD334" s="78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</row>
    <row r="335" spans="1:140" ht="14.5">
      <c r="A335" s="66"/>
      <c r="B335" s="66"/>
      <c r="C335" s="68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78"/>
      <c r="AD335" s="78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</row>
    <row r="336" spans="1:140" ht="14.5">
      <c r="A336" s="66"/>
      <c r="B336" s="66"/>
      <c r="C336" s="68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78"/>
      <c r="AD336" s="78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</row>
    <row r="337" spans="1:140" ht="14.5">
      <c r="A337" s="66"/>
      <c r="B337" s="66"/>
      <c r="C337" s="68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78"/>
      <c r="AD337" s="78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</row>
    <row r="338" spans="1:140" ht="14.5">
      <c r="A338" s="66"/>
      <c r="B338" s="66"/>
      <c r="C338" s="68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78"/>
      <c r="AD338" s="78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</row>
    <row r="339" spans="1:140" ht="14.5">
      <c r="A339" s="66"/>
      <c r="B339" s="66"/>
      <c r="C339" s="68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78"/>
      <c r="AD339" s="78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</row>
    <row r="340" spans="1:140" ht="14.5">
      <c r="A340" s="66"/>
      <c r="B340" s="66"/>
      <c r="C340" s="68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78"/>
      <c r="AD340" s="78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</row>
    <row r="341" spans="1:140" ht="14.5">
      <c r="A341" s="66"/>
      <c r="B341" s="66"/>
      <c r="C341" s="68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78"/>
      <c r="AD341" s="78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</row>
    <row r="342" spans="1:140" ht="14.5">
      <c r="A342" s="66"/>
      <c r="B342" s="66"/>
      <c r="C342" s="68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78"/>
      <c r="AD342" s="78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</row>
    <row r="343" spans="1:140" ht="14.5">
      <c r="A343" s="66"/>
      <c r="B343" s="66"/>
      <c r="C343" s="68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78"/>
      <c r="AD343" s="78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</row>
    <row r="344" spans="1:140" ht="14.5">
      <c r="A344" s="66"/>
      <c r="B344" s="66"/>
      <c r="C344" s="68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78"/>
      <c r="AD344" s="78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</row>
    <row r="345" spans="1:140" ht="14.5">
      <c r="A345" s="66"/>
      <c r="B345" s="66"/>
      <c r="C345" s="68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78"/>
      <c r="AD345" s="78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</row>
    <row r="346" spans="1:140" ht="14.5">
      <c r="A346" s="66"/>
      <c r="B346" s="66"/>
      <c r="C346" s="68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78"/>
      <c r="AD346" s="78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</row>
    <row r="347" spans="1:140" ht="14.5">
      <c r="A347" s="66"/>
      <c r="B347" s="66"/>
      <c r="C347" s="68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78"/>
      <c r="AD347" s="78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</row>
    <row r="348" spans="1:140" ht="14.5">
      <c r="A348" s="66"/>
      <c r="B348" s="66"/>
      <c r="C348" s="68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78"/>
      <c r="AD348" s="78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</row>
    <row r="349" spans="1:140" ht="14.5">
      <c r="A349" s="66"/>
      <c r="B349" s="66"/>
      <c r="C349" s="68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78"/>
      <c r="AD349" s="78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</row>
    <row r="350" spans="1:140" ht="14.5">
      <c r="A350" s="66"/>
      <c r="B350" s="66"/>
      <c r="C350" s="68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78"/>
      <c r="AD350" s="78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</row>
    <row r="351" spans="1:140" ht="14.5">
      <c r="A351" s="66"/>
      <c r="B351" s="66"/>
      <c r="C351" s="68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78"/>
      <c r="AD351" s="78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</row>
    <row r="352" spans="1:140" ht="14.5">
      <c r="A352" s="66"/>
      <c r="B352" s="66"/>
      <c r="C352" s="68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78"/>
      <c r="AD352" s="78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</row>
    <row r="353" spans="1:140" ht="14.5">
      <c r="A353" s="66"/>
      <c r="B353" s="66"/>
      <c r="C353" s="68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78"/>
      <c r="AD353" s="78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</row>
    <row r="354" spans="1:140" ht="14.5">
      <c r="A354" s="66"/>
      <c r="B354" s="66"/>
      <c r="C354" s="68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78"/>
      <c r="AD354" s="78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</row>
    <row r="355" spans="1:140" ht="14.5">
      <c r="A355" s="66"/>
      <c r="B355" s="66"/>
      <c r="C355" s="68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78"/>
      <c r="AD355" s="78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</row>
    <row r="356" spans="1:140" ht="14.5">
      <c r="A356" s="66"/>
      <c r="B356" s="66"/>
      <c r="C356" s="68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78"/>
      <c r="AD356" s="78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</row>
    <row r="357" spans="1:140" ht="14.5">
      <c r="A357" s="66"/>
      <c r="B357" s="66"/>
      <c r="C357" s="68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78"/>
      <c r="AD357" s="78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</row>
    <row r="358" spans="1:140" ht="14.5">
      <c r="A358" s="66"/>
      <c r="B358" s="66"/>
      <c r="C358" s="68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78"/>
      <c r="AD358" s="78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</row>
    <row r="359" spans="1:140" ht="14.5">
      <c r="A359" s="66"/>
      <c r="B359" s="66"/>
      <c r="C359" s="68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78"/>
      <c r="AD359" s="78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</row>
    <row r="360" spans="1:140" ht="14.5">
      <c r="A360" s="66"/>
      <c r="B360" s="66"/>
      <c r="C360" s="68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78"/>
      <c r="AD360" s="78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</row>
    <row r="361" spans="1:140" ht="14.5">
      <c r="A361" s="66"/>
      <c r="B361" s="66"/>
      <c r="C361" s="68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78"/>
      <c r="AD361" s="78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</row>
    <row r="362" spans="1:140" ht="14.5">
      <c r="A362" s="66"/>
      <c r="B362" s="66"/>
      <c r="C362" s="68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78"/>
      <c r="AD362" s="78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</row>
    <row r="363" spans="1:140" ht="14.5">
      <c r="A363" s="66"/>
      <c r="B363" s="66"/>
      <c r="C363" s="68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78"/>
      <c r="AD363" s="78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</row>
    <row r="364" spans="1:140" ht="14.5">
      <c r="A364" s="66"/>
      <c r="B364" s="66"/>
      <c r="C364" s="68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78"/>
      <c r="AD364" s="78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</row>
    <row r="365" spans="1:140" ht="14.5">
      <c r="A365" s="66"/>
      <c r="B365" s="66"/>
      <c r="C365" s="68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78"/>
      <c r="AD365" s="78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</row>
    <row r="366" spans="1:140" ht="14.5">
      <c r="A366" s="66"/>
      <c r="B366" s="66"/>
      <c r="C366" s="68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78"/>
      <c r="AD366" s="78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</row>
    <row r="367" spans="1:140" ht="14.5">
      <c r="A367" s="66"/>
      <c r="B367" s="66"/>
      <c r="C367" s="68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78"/>
      <c r="AD367" s="78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</row>
    <row r="368" spans="1:140" ht="14.5">
      <c r="A368" s="66"/>
      <c r="B368" s="66"/>
      <c r="C368" s="68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78"/>
      <c r="AD368" s="78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</row>
    <row r="369" spans="1:140" ht="14.5">
      <c r="A369" s="66"/>
      <c r="B369" s="66"/>
      <c r="C369" s="68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78"/>
      <c r="AD369" s="78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</row>
    <row r="370" spans="1:140" ht="14.5">
      <c r="A370" s="66"/>
      <c r="B370" s="66"/>
      <c r="C370" s="68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78"/>
      <c r="AD370" s="78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</row>
    <row r="371" spans="1:140" ht="14.5">
      <c r="A371" s="66"/>
      <c r="B371" s="66"/>
      <c r="C371" s="68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78"/>
      <c r="AD371" s="78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</row>
    <row r="372" spans="1:140" ht="14.5">
      <c r="A372" s="66"/>
      <c r="B372" s="66"/>
      <c r="C372" s="68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78"/>
      <c r="AD372" s="78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</row>
    <row r="373" spans="1:140" ht="14.5">
      <c r="A373" s="66"/>
      <c r="B373" s="66"/>
      <c r="C373" s="68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78"/>
      <c r="AD373" s="78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</row>
    <row r="374" spans="1:140" ht="14.5">
      <c r="A374" s="66"/>
      <c r="B374" s="66"/>
      <c r="C374" s="68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78"/>
      <c r="AD374" s="78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</row>
    <row r="375" spans="1:140" ht="14.5">
      <c r="A375" s="66"/>
      <c r="B375" s="66"/>
      <c r="C375" s="68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78"/>
      <c r="AD375" s="78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</row>
    <row r="376" spans="1:140" ht="14.5">
      <c r="A376" s="66"/>
      <c r="B376" s="66"/>
      <c r="C376" s="68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78"/>
      <c r="AD376" s="78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</row>
    <row r="377" spans="1:140" ht="14.5">
      <c r="A377" s="66"/>
      <c r="B377" s="66"/>
      <c r="C377" s="68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78"/>
      <c r="AD377" s="78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</row>
    <row r="378" spans="1:140" ht="14.5">
      <c r="A378" s="66"/>
      <c r="B378" s="66"/>
      <c r="C378" s="68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78"/>
      <c r="AD378" s="78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</row>
    <row r="379" spans="1:140" ht="14.5">
      <c r="A379" s="66"/>
      <c r="B379" s="66"/>
      <c r="C379" s="68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78"/>
      <c r="AD379" s="78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</row>
    <row r="380" spans="1:140" ht="14.5">
      <c r="A380" s="66"/>
      <c r="B380" s="66"/>
      <c r="C380" s="68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78"/>
      <c r="AD380" s="78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</row>
    <row r="381" spans="1:140" ht="14.5">
      <c r="A381" s="66"/>
      <c r="B381" s="66"/>
      <c r="C381" s="68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78"/>
      <c r="AD381" s="78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</row>
    <row r="382" spans="1:140" ht="14.5">
      <c r="A382" s="66"/>
      <c r="B382" s="66"/>
      <c r="C382" s="68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78"/>
      <c r="AD382" s="78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</row>
    <row r="383" spans="1:140" ht="14.5">
      <c r="A383" s="66"/>
      <c r="B383" s="66"/>
      <c r="C383" s="68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78"/>
      <c r="AD383" s="78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</row>
    <row r="384" spans="1:140" ht="14.5">
      <c r="A384" s="66"/>
      <c r="B384" s="66"/>
      <c r="C384" s="68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78"/>
      <c r="AD384" s="78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</row>
    <row r="385" spans="1:140" ht="14.5">
      <c r="A385" s="66"/>
      <c r="B385" s="66"/>
      <c r="C385" s="68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78"/>
      <c r="AD385" s="78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</row>
    <row r="386" spans="1:140" ht="14.5">
      <c r="A386" s="66"/>
      <c r="B386" s="66"/>
      <c r="C386" s="68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78"/>
      <c r="AD386" s="78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</row>
    <row r="387" spans="1:140" ht="14.5">
      <c r="A387" s="66"/>
      <c r="B387" s="66"/>
      <c r="C387" s="68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78"/>
      <c r="AD387" s="78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</row>
    <row r="388" spans="1:140" ht="14.5">
      <c r="A388" s="66"/>
      <c r="B388" s="66"/>
      <c r="C388" s="68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78"/>
      <c r="AD388" s="78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</row>
    <row r="389" spans="1:140" ht="14.5">
      <c r="A389" s="66"/>
      <c r="B389" s="66"/>
      <c r="C389" s="68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78"/>
      <c r="AD389" s="78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</row>
    <row r="390" spans="1:140" ht="14.5">
      <c r="A390" s="66"/>
      <c r="B390" s="66"/>
      <c r="C390" s="68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78"/>
      <c r="AD390" s="78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</row>
    <row r="391" spans="1:140" ht="14.5">
      <c r="A391" s="66"/>
      <c r="B391" s="66"/>
      <c r="C391" s="68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78"/>
      <c r="AD391" s="78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</row>
    <row r="392" spans="1:140" ht="14.5">
      <c r="A392" s="66"/>
      <c r="B392" s="66"/>
      <c r="C392" s="68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78"/>
      <c r="AD392" s="78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</row>
    <row r="393" spans="1:140" ht="14.5">
      <c r="A393" s="66"/>
      <c r="B393" s="66"/>
      <c r="C393" s="68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78"/>
      <c r="AD393" s="78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</row>
    <row r="394" spans="1:140" ht="14.5">
      <c r="A394" s="66"/>
      <c r="B394" s="66"/>
      <c r="C394" s="68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78"/>
      <c r="AD394" s="78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</row>
    <row r="395" spans="1:140" ht="14.5">
      <c r="A395" s="66"/>
      <c r="B395" s="66"/>
      <c r="C395" s="68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78"/>
      <c r="AD395" s="78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</row>
    <row r="396" spans="1:140" ht="14.5">
      <c r="A396" s="66"/>
      <c r="B396" s="66"/>
      <c r="C396" s="68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78"/>
      <c r="AD396" s="78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</row>
    <row r="397" spans="1:140" ht="14.5">
      <c r="A397" s="66"/>
      <c r="B397" s="66"/>
      <c r="C397" s="68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78"/>
      <c r="AD397" s="78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</row>
    <row r="398" spans="1:140" ht="14.5">
      <c r="A398" s="66"/>
      <c r="B398" s="66"/>
      <c r="C398" s="68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78"/>
      <c r="AD398" s="78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</row>
    <row r="399" spans="1:140" ht="14.5">
      <c r="A399" s="66"/>
      <c r="B399" s="66"/>
      <c r="C399" s="68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78"/>
      <c r="AD399" s="78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</row>
    <row r="400" spans="1:140" ht="14.5">
      <c r="A400" s="66"/>
      <c r="B400" s="66"/>
      <c r="C400" s="68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78"/>
      <c r="AD400" s="78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</row>
    <row r="401" spans="1:140" ht="14.5">
      <c r="A401" s="66"/>
      <c r="B401" s="66"/>
      <c r="C401" s="68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78"/>
      <c r="AD401" s="78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</row>
    <row r="402" spans="1:140" ht="14.5">
      <c r="A402" s="66"/>
      <c r="B402" s="66"/>
      <c r="C402" s="68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78"/>
      <c r="AD402" s="78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</row>
    <row r="403" spans="1:140" ht="14.5">
      <c r="A403" s="66"/>
      <c r="B403" s="66"/>
      <c r="C403" s="68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78"/>
      <c r="AD403" s="78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</row>
    <row r="404" spans="1:140" ht="14.5">
      <c r="A404" s="66"/>
      <c r="B404" s="66"/>
      <c r="C404" s="68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78"/>
      <c r="AD404" s="78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</row>
    <row r="405" spans="1:140" ht="14.5">
      <c r="A405" s="66"/>
      <c r="B405" s="66"/>
      <c r="C405" s="68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78"/>
      <c r="AD405" s="78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</row>
    <row r="406" spans="1:140" ht="14.5">
      <c r="A406" s="66"/>
      <c r="B406" s="66"/>
      <c r="C406" s="68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78"/>
      <c r="AD406" s="78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</row>
    <row r="407" spans="1:140" ht="14.5">
      <c r="A407" s="66"/>
      <c r="B407" s="66"/>
      <c r="C407" s="68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78"/>
      <c r="AD407" s="78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</row>
    <row r="408" spans="1:140" ht="14.5">
      <c r="A408" s="66"/>
      <c r="B408" s="66"/>
      <c r="C408" s="68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78"/>
      <c r="AD408" s="78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</row>
    <row r="409" spans="1:140" ht="14.5">
      <c r="A409" s="66"/>
      <c r="B409" s="66"/>
      <c r="C409" s="68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78"/>
      <c r="AD409" s="78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</row>
    <row r="410" spans="1:140" ht="14.5">
      <c r="A410" s="66"/>
      <c r="B410" s="66"/>
      <c r="C410" s="68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78"/>
      <c r="AD410" s="78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</row>
    <row r="411" spans="1:140" ht="14.5">
      <c r="A411" s="66"/>
      <c r="B411" s="66"/>
      <c r="C411" s="68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78"/>
      <c r="AD411" s="78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</row>
    <row r="412" spans="1:140" ht="14.5">
      <c r="A412" s="66"/>
      <c r="B412" s="66"/>
      <c r="C412" s="68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78"/>
      <c r="AD412" s="78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</row>
    <row r="413" spans="1:140" ht="14.5">
      <c r="A413" s="66"/>
      <c r="B413" s="66"/>
      <c r="C413" s="68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78"/>
      <c r="AD413" s="78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</row>
    <row r="414" spans="1:140" ht="14.5">
      <c r="A414" s="66"/>
      <c r="B414" s="66"/>
      <c r="C414" s="68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78"/>
      <c r="AD414" s="78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</row>
    <row r="415" spans="1:140" ht="14.5">
      <c r="A415" s="66"/>
      <c r="B415" s="66"/>
      <c r="C415" s="68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78"/>
      <c r="AD415" s="78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</row>
    <row r="416" spans="1:140" ht="14.5">
      <c r="A416" s="66"/>
      <c r="B416" s="66"/>
      <c r="C416" s="68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78"/>
      <c r="AD416" s="78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</row>
    <row r="417" spans="1:140" ht="14.5">
      <c r="A417" s="66"/>
      <c r="B417" s="66"/>
      <c r="C417" s="68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78"/>
      <c r="AD417" s="78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</row>
    <row r="418" spans="1:140" ht="14.5">
      <c r="A418" s="66"/>
      <c r="B418" s="66"/>
      <c r="C418" s="68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78"/>
      <c r="AD418" s="78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</row>
    <row r="419" spans="1:140" ht="14.5">
      <c r="A419" s="66"/>
      <c r="B419" s="66"/>
      <c r="C419" s="68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78"/>
      <c r="AD419" s="78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</row>
    <row r="420" spans="1:140" ht="14.5">
      <c r="A420" s="66"/>
      <c r="B420" s="66"/>
      <c r="C420" s="68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78"/>
      <c r="AD420" s="78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</row>
    <row r="421" spans="1:140" ht="14.5">
      <c r="A421" s="66"/>
      <c r="B421" s="66"/>
      <c r="C421" s="68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78"/>
      <c r="AD421" s="78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</row>
    <row r="422" spans="1:140" ht="14.5">
      <c r="A422" s="66"/>
      <c r="B422" s="66"/>
      <c r="C422" s="68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78"/>
      <c r="AD422" s="78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</row>
    <row r="423" spans="1:140" ht="14.5">
      <c r="A423" s="66"/>
      <c r="B423" s="66"/>
      <c r="C423" s="68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78"/>
      <c r="AD423" s="78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</row>
    <row r="424" spans="1:140" ht="14.5">
      <c r="A424" s="66"/>
      <c r="B424" s="66"/>
      <c r="C424" s="68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78"/>
      <c r="AD424" s="78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</row>
    <row r="425" spans="1:140" ht="14.5">
      <c r="A425" s="66"/>
      <c r="B425" s="66"/>
      <c r="C425" s="68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78"/>
      <c r="AD425" s="78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</row>
    <row r="426" spans="1:140" ht="14.5">
      <c r="A426" s="66"/>
      <c r="B426" s="66"/>
      <c r="C426" s="68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78"/>
      <c r="AD426" s="78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</row>
    <row r="427" spans="1:140" ht="14.5">
      <c r="A427" s="66"/>
      <c r="B427" s="66"/>
      <c r="C427" s="68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78"/>
      <c r="AD427" s="78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</row>
    <row r="428" spans="1:140" ht="14.5">
      <c r="A428" s="66"/>
      <c r="B428" s="66"/>
      <c r="C428" s="68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78"/>
      <c r="AD428" s="78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</row>
    <row r="429" spans="1:140" ht="14.5">
      <c r="A429" s="66"/>
      <c r="B429" s="66"/>
      <c r="C429" s="68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78"/>
      <c r="AD429" s="78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</row>
    <row r="430" spans="1:140" ht="14.5">
      <c r="A430" s="66"/>
      <c r="B430" s="66"/>
      <c r="C430" s="68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78"/>
      <c r="AD430" s="78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</row>
    <row r="431" spans="1:140" ht="14.5">
      <c r="A431" s="66"/>
      <c r="B431" s="66"/>
      <c r="C431" s="68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78"/>
      <c r="AD431" s="78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</row>
    <row r="432" spans="1:140" ht="14.5">
      <c r="A432" s="66"/>
      <c r="B432" s="66"/>
      <c r="C432" s="68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78"/>
      <c r="AD432" s="78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</row>
    <row r="433" spans="1:140" ht="14.5">
      <c r="A433" s="66"/>
      <c r="B433" s="66"/>
      <c r="C433" s="68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78"/>
      <c r="AD433" s="78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</row>
    <row r="434" spans="1:140" ht="14.5">
      <c r="A434" s="66"/>
      <c r="B434" s="66"/>
      <c r="C434" s="68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78"/>
      <c r="AD434" s="78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</row>
    <row r="435" spans="1:140" ht="14.5">
      <c r="A435" s="66"/>
      <c r="B435" s="66"/>
      <c r="C435" s="68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78"/>
      <c r="AD435" s="78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</row>
    <row r="436" spans="1:140" ht="14.5">
      <c r="A436" s="66"/>
      <c r="B436" s="66"/>
      <c r="C436" s="68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78"/>
      <c r="AD436" s="78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</row>
    <row r="437" spans="1:140" ht="14.5">
      <c r="A437" s="66"/>
      <c r="B437" s="66"/>
      <c r="C437" s="68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78"/>
      <c r="AD437" s="78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</row>
    <row r="438" spans="1:140" ht="14.5">
      <c r="A438" s="66"/>
      <c r="B438" s="66"/>
      <c r="C438" s="68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78"/>
      <c r="AD438" s="78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</row>
    <row r="439" spans="1:140" ht="14.5">
      <c r="A439" s="66"/>
      <c r="B439" s="66"/>
      <c r="C439" s="68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78"/>
      <c r="AD439" s="78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</row>
    <row r="440" spans="1:140" ht="14.5">
      <c r="A440" s="66"/>
      <c r="B440" s="66"/>
      <c r="C440" s="68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78"/>
      <c r="AD440" s="78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</row>
    <row r="441" spans="1:140" ht="14.5">
      <c r="A441" s="66"/>
      <c r="B441" s="66"/>
      <c r="C441" s="68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78"/>
      <c r="AD441" s="78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</row>
    <row r="442" spans="1:140" ht="14.5">
      <c r="A442" s="66"/>
      <c r="B442" s="66"/>
      <c r="C442" s="68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78"/>
      <c r="AD442" s="78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</row>
    <row r="443" spans="1:140" ht="14.5">
      <c r="A443" s="66"/>
      <c r="B443" s="66"/>
      <c r="C443" s="68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78"/>
      <c r="AD443" s="78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</row>
    <row r="444" spans="1:140" ht="14.5">
      <c r="A444" s="66"/>
      <c r="B444" s="66"/>
      <c r="C444" s="68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78"/>
      <c r="AD444" s="78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</row>
    <row r="445" spans="1:140" ht="14.5">
      <c r="A445" s="66"/>
      <c r="B445" s="66"/>
      <c r="C445" s="68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78"/>
      <c r="AD445" s="78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</row>
    <row r="446" spans="1:140" ht="14.5">
      <c r="A446" s="66"/>
      <c r="B446" s="66"/>
      <c r="C446" s="68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78"/>
      <c r="AD446" s="78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</row>
    <row r="447" spans="1:140" ht="14.5">
      <c r="A447" s="66"/>
      <c r="B447" s="66"/>
      <c r="C447" s="68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78"/>
      <c r="AD447" s="78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</row>
    <row r="448" spans="1:140" ht="14.5">
      <c r="A448" s="66"/>
      <c r="B448" s="66"/>
      <c r="C448" s="68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78"/>
      <c r="AD448" s="78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</row>
    <row r="449" spans="1:140" ht="14.5">
      <c r="A449" s="66"/>
      <c r="B449" s="66"/>
      <c r="C449" s="68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78"/>
      <c r="AD449" s="78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</row>
    <row r="450" spans="1:140" ht="14.5">
      <c r="A450" s="66"/>
      <c r="B450" s="66"/>
      <c r="C450" s="68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78"/>
      <c r="AD450" s="78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</row>
    <row r="451" spans="1:140" ht="14.5">
      <c r="A451" s="66"/>
      <c r="B451" s="66"/>
      <c r="C451" s="68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78"/>
      <c r="AD451" s="78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</row>
    <row r="452" spans="1:140" ht="14.5">
      <c r="A452" s="66"/>
      <c r="B452" s="66"/>
      <c r="C452" s="68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78"/>
      <c r="AD452" s="78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</row>
    <row r="453" spans="1:140" ht="14.5">
      <c r="A453" s="66"/>
      <c r="B453" s="66"/>
      <c r="C453" s="68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78"/>
      <c r="AD453" s="78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</row>
    <row r="454" spans="1:140" ht="14.5">
      <c r="A454" s="66"/>
      <c r="B454" s="66"/>
      <c r="C454" s="68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78"/>
      <c r="AD454" s="78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</row>
    <row r="455" spans="1:140" ht="14.5">
      <c r="A455" s="66"/>
      <c r="B455" s="66"/>
      <c r="C455" s="68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78"/>
      <c r="AD455" s="78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</row>
    <row r="456" spans="1:140" ht="14.5">
      <c r="A456" s="66"/>
      <c r="B456" s="66"/>
      <c r="C456" s="68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78"/>
      <c r="AD456" s="78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</row>
    <row r="457" spans="1:140" ht="14.5">
      <c r="A457" s="66"/>
      <c r="B457" s="66"/>
      <c r="C457" s="68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78"/>
      <c r="AD457" s="78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</row>
    <row r="458" spans="1:140" ht="14.5">
      <c r="A458" s="66"/>
      <c r="B458" s="66"/>
      <c r="C458" s="68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78"/>
      <c r="AD458" s="78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</row>
    <row r="459" spans="1:140" ht="14.5">
      <c r="A459" s="66"/>
      <c r="B459" s="66"/>
      <c r="C459" s="68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78"/>
      <c r="AD459" s="78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</row>
    <row r="460" spans="1:140" ht="14.5">
      <c r="A460" s="66"/>
      <c r="B460" s="66"/>
      <c r="C460" s="68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78"/>
      <c r="AD460" s="78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</row>
    <row r="461" spans="1:140" ht="14.5">
      <c r="A461" s="66"/>
      <c r="B461" s="66"/>
      <c r="C461" s="68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78"/>
      <c r="AD461" s="78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</row>
    <row r="462" spans="1:140" ht="14.5">
      <c r="A462" s="66"/>
      <c r="B462" s="66"/>
      <c r="C462" s="68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78"/>
      <c r="AD462" s="78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</row>
    <row r="463" spans="1:140" ht="14.5">
      <c r="A463" s="66"/>
      <c r="B463" s="66"/>
      <c r="C463" s="68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78"/>
      <c r="AD463" s="78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</row>
    <row r="464" spans="1:140" ht="14.5">
      <c r="A464" s="66"/>
      <c r="B464" s="66"/>
      <c r="C464" s="68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78"/>
      <c r="AD464" s="78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</row>
    <row r="465" spans="1:140" ht="14.5">
      <c r="A465" s="66"/>
      <c r="B465" s="66"/>
      <c r="C465" s="68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78"/>
      <c r="AD465" s="78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</row>
    <row r="466" spans="1:140" ht="14.5">
      <c r="A466" s="66"/>
      <c r="B466" s="66"/>
      <c r="C466" s="68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78"/>
      <c r="AD466" s="78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</row>
    <row r="467" spans="1:140" ht="14.5">
      <c r="A467" s="66"/>
      <c r="B467" s="66"/>
      <c r="C467" s="68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78"/>
      <c r="AD467" s="78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</row>
    <row r="468" spans="1:140" ht="14.5">
      <c r="A468" s="66"/>
      <c r="B468" s="66"/>
      <c r="C468" s="68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78"/>
      <c r="AD468" s="78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</row>
    <row r="469" spans="1:140" ht="14.5">
      <c r="A469" s="66"/>
      <c r="B469" s="66"/>
      <c r="C469" s="68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78"/>
      <c r="AD469" s="78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</row>
    <row r="470" spans="1:140" ht="14.5">
      <c r="A470" s="66"/>
      <c r="B470" s="66"/>
      <c r="C470" s="68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78"/>
      <c r="AD470" s="78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</row>
    <row r="471" spans="1:140" ht="14.5">
      <c r="A471" s="66"/>
      <c r="B471" s="66"/>
      <c r="C471" s="68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78"/>
      <c r="AD471" s="78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</row>
    <row r="472" spans="1:140" ht="14.5">
      <c r="A472" s="66"/>
      <c r="B472" s="66"/>
      <c r="C472" s="68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78"/>
      <c r="AD472" s="78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</row>
    <row r="473" spans="1:140" ht="14.5">
      <c r="A473" s="66"/>
      <c r="B473" s="66"/>
      <c r="C473" s="68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78"/>
      <c r="AD473" s="78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</row>
    <row r="474" spans="1:140" ht="14.5">
      <c r="A474" s="66"/>
      <c r="B474" s="66"/>
      <c r="C474" s="68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78"/>
      <c r="AD474" s="78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</row>
    <row r="475" spans="1:140" ht="14.5">
      <c r="A475" s="66"/>
      <c r="B475" s="66"/>
      <c r="C475" s="68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78"/>
      <c r="AD475" s="78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</row>
    <row r="476" spans="1:140" ht="14.5">
      <c r="A476" s="66"/>
      <c r="B476" s="66"/>
      <c r="C476" s="68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78"/>
      <c r="AD476" s="78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</row>
    <row r="477" spans="1:140" ht="14.5">
      <c r="A477" s="66"/>
      <c r="B477" s="66"/>
      <c r="C477" s="68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78"/>
      <c r="AD477" s="78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</row>
    <row r="478" spans="1:140" ht="14.5">
      <c r="A478" s="66"/>
      <c r="B478" s="66"/>
      <c r="C478" s="68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78"/>
      <c r="AD478" s="78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</row>
    <row r="479" spans="1:140" ht="14.5">
      <c r="A479" s="66"/>
      <c r="B479" s="66"/>
      <c r="C479" s="68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78"/>
      <c r="AD479" s="78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</row>
    <row r="480" spans="1:140" ht="14.5">
      <c r="A480" s="66"/>
      <c r="B480" s="66"/>
      <c r="C480" s="68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78"/>
      <c r="AD480" s="78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</row>
    <row r="481" spans="1:140" ht="14.5">
      <c r="A481" s="66"/>
      <c r="B481" s="66"/>
      <c r="C481" s="68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78"/>
      <c r="AD481" s="78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</row>
    <row r="482" spans="1:140" ht="14.5">
      <c r="A482" s="66"/>
      <c r="B482" s="66"/>
      <c r="C482" s="68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78"/>
      <c r="AD482" s="78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</row>
    <row r="483" spans="1:140" ht="14.5">
      <c r="A483" s="66"/>
      <c r="B483" s="66"/>
      <c r="C483" s="68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78"/>
      <c r="AD483" s="78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</row>
    <row r="484" spans="1:140" ht="14.5">
      <c r="A484" s="66"/>
      <c r="B484" s="66"/>
      <c r="C484" s="68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78"/>
      <c r="AD484" s="78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</row>
    <row r="485" spans="1:140" ht="14.5">
      <c r="A485" s="66"/>
      <c r="B485" s="66"/>
      <c r="C485" s="68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78"/>
      <c r="AD485" s="78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</row>
    <row r="486" spans="1:140" ht="14.5">
      <c r="A486" s="66"/>
      <c r="B486" s="66"/>
      <c r="C486" s="68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78"/>
      <c r="AD486" s="78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</row>
    <row r="487" spans="1:140" ht="14.5">
      <c r="A487" s="66"/>
      <c r="B487" s="66"/>
      <c r="C487" s="68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78"/>
      <c r="AD487" s="78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</row>
    <row r="488" spans="1:140" ht="14.5">
      <c r="A488" s="66"/>
      <c r="B488" s="66"/>
      <c r="C488" s="68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78"/>
      <c r="AD488" s="78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</row>
    <row r="489" spans="1:140" ht="14.5">
      <c r="A489" s="66"/>
      <c r="B489" s="66"/>
      <c r="C489" s="68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78"/>
      <c r="AD489" s="78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</row>
    <row r="490" spans="1:140" ht="14.5">
      <c r="A490" s="66"/>
      <c r="B490" s="66"/>
      <c r="C490" s="68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78"/>
      <c r="AD490" s="78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</row>
    <row r="491" spans="1:140" ht="14.5">
      <c r="A491" s="66"/>
      <c r="B491" s="66"/>
      <c r="C491" s="68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78"/>
      <c r="AD491" s="78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</row>
    <row r="492" spans="1:140" ht="14.5">
      <c r="A492" s="66"/>
      <c r="B492" s="66"/>
      <c r="C492" s="68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78"/>
      <c r="AD492" s="78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</row>
    <row r="493" spans="1:140" ht="14.5">
      <c r="A493" s="66"/>
      <c r="B493" s="66"/>
      <c r="C493" s="68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78"/>
      <c r="AD493" s="78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</row>
    <row r="494" spans="1:140" ht="14.5">
      <c r="A494" s="66"/>
      <c r="B494" s="66"/>
      <c r="C494" s="68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78"/>
      <c r="AD494" s="78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</row>
    <row r="495" spans="1:140" ht="14.5">
      <c r="A495" s="66"/>
      <c r="B495" s="66"/>
      <c r="C495" s="68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78"/>
      <c r="AD495" s="78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</row>
    <row r="496" spans="1:140" ht="14.5">
      <c r="A496" s="66"/>
      <c r="B496" s="66"/>
      <c r="C496" s="68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78"/>
      <c r="AD496" s="78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</row>
    <row r="497" spans="1:140" ht="14.5">
      <c r="A497" s="66"/>
      <c r="B497" s="66"/>
      <c r="C497" s="68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78"/>
      <c r="AD497" s="78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</row>
    <row r="498" spans="1:140" ht="14.5">
      <c r="A498" s="66"/>
      <c r="B498" s="66"/>
      <c r="C498" s="68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78"/>
      <c r="AD498" s="78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</row>
    <row r="499" spans="1:140" ht="14.5">
      <c r="A499" s="66"/>
      <c r="B499" s="66"/>
      <c r="C499" s="68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78"/>
      <c r="AD499" s="78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</row>
    <row r="500" spans="1:140" ht="14.5">
      <c r="A500" s="66"/>
      <c r="B500" s="66"/>
      <c r="C500" s="68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78"/>
      <c r="AD500" s="78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</row>
    <row r="501" spans="1:140" ht="14.5">
      <c r="A501" s="66"/>
      <c r="B501" s="66"/>
      <c r="C501" s="68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78"/>
      <c r="AD501" s="78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</row>
    <row r="502" spans="1:140" ht="14.5">
      <c r="A502" s="66"/>
      <c r="B502" s="66"/>
      <c r="C502" s="68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78"/>
      <c r="AD502" s="78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</row>
    <row r="503" spans="1:140" ht="14.5">
      <c r="A503" s="66"/>
      <c r="B503" s="66"/>
      <c r="C503" s="68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78"/>
      <c r="AD503" s="78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</row>
    <row r="504" spans="1:140" ht="14.5">
      <c r="A504" s="66"/>
      <c r="B504" s="66"/>
      <c r="C504" s="68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78"/>
      <c r="AD504" s="78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</row>
    <row r="505" spans="1:140" ht="14.5">
      <c r="A505" s="66"/>
      <c r="B505" s="66"/>
      <c r="C505" s="68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78"/>
      <c r="AD505" s="78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</row>
    <row r="506" spans="1:140" ht="14.5">
      <c r="A506" s="66"/>
      <c r="B506" s="66"/>
      <c r="C506" s="68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78"/>
      <c r="AD506" s="78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</row>
    <row r="507" spans="1:140" ht="14.5">
      <c r="A507" s="66"/>
      <c r="B507" s="66"/>
      <c r="C507" s="68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78"/>
      <c r="AD507" s="78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</row>
    <row r="508" spans="1:140" ht="14.5">
      <c r="A508" s="66"/>
      <c r="B508" s="66"/>
      <c r="C508" s="68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78"/>
      <c r="AD508" s="78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</row>
    <row r="509" spans="1:140" ht="14.5">
      <c r="A509" s="66"/>
      <c r="B509" s="66"/>
      <c r="C509" s="68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78"/>
      <c r="AD509" s="78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</row>
    <row r="510" spans="1:140" ht="14.5">
      <c r="A510" s="66"/>
      <c r="B510" s="66"/>
      <c r="C510" s="68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78"/>
      <c r="AD510" s="78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</row>
    <row r="511" spans="1:140" ht="14.5">
      <c r="A511" s="66"/>
      <c r="B511" s="66"/>
      <c r="C511" s="68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78"/>
      <c r="AD511" s="78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</row>
    <row r="512" spans="1:140" ht="14.5">
      <c r="A512" s="66"/>
      <c r="B512" s="66"/>
      <c r="C512" s="68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78"/>
      <c r="AD512" s="78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</row>
    <row r="513" spans="1:140" ht="14.5">
      <c r="A513" s="66"/>
      <c r="B513" s="66"/>
      <c r="C513" s="68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78"/>
      <c r="AD513" s="78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</row>
    <row r="514" spans="1:140" ht="14.5">
      <c r="A514" s="66"/>
      <c r="B514" s="66"/>
      <c r="C514" s="68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78"/>
      <c r="AD514" s="78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</row>
    <row r="515" spans="1:140" ht="14.5">
      <c r="A515" s="66"/>
      <c r="B515" s="66"/>
      <c r="C515" s="68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78"/>
      <c r="AD515" s="78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</row>
    <row r="516" spans="1:140" ht="14.5">
      <c r="A516" s="66"/>
      <c r="B516" s="66"/>
      <c r="C516" s="68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78"/>
      <c r="AD516" s="78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</row>
    <row r="517" spans="1:140" ht="14.5">
      <c r="A517" s="66"/>
      <c r="B517" s="66"/>
      <c r="C517" s="68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78"/>
      <c r="AD517" s="78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</row>
    <row r="518" spans="1:140" ht="14.5">
      <c r="A518" s="66"/>
      <c r="B518" s="66"/>
      <c r="C518" s="68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78"/>
      <c r="AD518" s="78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</row>
    <row r="519" spans="1:140" ht="14.5">
      <c r="A519" s="66"/>
      <c r="B519" s="66"/>
      <c r="C519" s="68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78"/>
      <c r="AD519" s="78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</row>
    <row r="520" spans="1:140" ht="14.5">
      <c r="A520" s="66"/>
      <c r="B520" s="66"/>
      <c r="C520" s="68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78"/>
      <c r="AD520" s="78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</row>
    <row r="521" spans="1:140" ht="14.5">
      <c r="A521" s="66"/>
      <c r="B521" s="66"/>
      <c r="C521" s="68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78"/>
      <c r="AD521" s="78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</row>
    <row r="522" spans="1:140" ht="14.5">
      <c r="A522" s="66"/>
      <c r="B522" s="66"/>
      <c r="C522" s="68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78"/>
      <c r="AD522" s="78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</row>
    <row r="523" spans="1:140" ht="14.5">
      <c r="A523" s="66"/>
      <c r="B523" s="66"/>
      <c r="C523" s="68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78"/>
      <c r="AD523" s="78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</row>
    <row r="524" spans="1:140" ht="14.5">
      <c r="A524" s="66"/>
      <c r="B524" s="66"/>
      <c r="C524" s="68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78"/>
      <c r="AD524" s="78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</row>
    <row r="525" spans="1:140" ht="14.5">
      <c r="A525" s="66"/>
      <c r="B525" s="66"/>
      <c r="C525" s="68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78"/>
      <c r="AD525" s="78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</row>
    <row r="526" spans="1:140" ht="14.5">
      <c r="A526" s="66"/>
      <c r="B526" s="66"/>
      <c r="C526" s="68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78"/>
      <c r="AD526" s="78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</row>
    <row r="527" spans="1:140" ht="14.5">
      <c r="A527" s="66"/>
      <c r="B527" s="66"/>
      <c r="C527" s="68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78"/>
      <c r="AD527" s="78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</row>
    <row r="528" spans="1:140" ht="14.5">
      <c r="A528" s="66"/>
      <c r="B528" s="66"/>
      <c r="C528" s="68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78"/>
      <c r="AD528" s="78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</row>
    <row r="529" spans="1:140" ht="14.5">
      <c r="A529" s="66"/>
      <c r="B529" s="66"/>
      <c r="C529" s="68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78"/>
      <c r="AD529" s="78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</row>
    <row r="530" spans="1:140" ht="14.5">
      <c r="A530" s="66"/>
      <c r="B530" s="66"/>
      <c r="C530" s="68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78"/>
      <c r="AD530" s="78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</row>
    <row r="531" spans="1:140" ht="14.5">
      <c r="A531" s="66"/>
      <c r="B531" s="66"/>
      <c r="C531" s="68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78"/>
      <c r="AD531" s="78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</row>
    <row r="532" spans="1:140" ht="14.5">
      <c r="A532" s="66"/>
      <c r="B532" s="66"/>
      <c r="C532" s="68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78"/>
      <c r="AD532" s="78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</row>
    <row r="533" spans="1:140" ht="14.5">
      <c r="A533" s="66"/>
      <c r="B533" s="66"/>
      <c r="C533" s="68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78"/>
      <c r="AD533" s="78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</row>
    <row r="534" spans="1:140" ht="14.5">
      <c r="A534" s="66"/>
      <c r="B534" s="66"/>
      <c r="C534" s="68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78"/>
      <c r="AD534" s="78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</row>
    <row r="535" spans="1:140" ht="14.5">
      <c r="A535" s="66"/>
      <c r="B535" s="66"/>
      <c r="C535" s="68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78"/>
      <c r="AD535" s="78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</row>
    <row r="536" spans="1:140" ht="14.5">
      <c r="A536" s="66"/>
      <c r="B536" s="66"/>
      <c r="C536" s="68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78"/>
      <c r="AD536" s="78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</row>
    <row r="537" spans="1:140" ht="14.5">
      <c r="A537" s="66"/>
      <c r="B537" s="66"/>
      <c r="C537" s="68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78"/>
      <c r="AD537" s="78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</row>
    <row r="538" spans="1:140" ht="14.5">
      <c r="A538" s="66"/>
      <c r="B538" s="66"/>
      <c r="C538" s="68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78"/>
      <c r="AD538" s="78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</row>
    <row r="539" spans="1:140" ht="14.5">
      <c r="A539" s="66"/>
      <c r="B539" s="66"/>
      <c r="C539" s="68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78"/>
      <c r="AD539" s="78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</row>
    <row r="540" spans="1:140" ht="14.5">
      <c r="A540" s="66"/>
      <c r="B540" s="66"/>
      <c r="C540" s="68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78"/>
      <c r="AD540" s="78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</row>
    <row r="541" spans="1:140" ht="14.5">
      <c r="A541" s="66"/>
      <c r="B541" s="66"/>
      <c r="C541" s="68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78"/>
      <c r="AD541" s="78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</row>
    <row r="542" spans="1:140" ht="14.5">
      <c r="A542" s="66"/>
      <c r="B542" s="66"/>
      <c r="C542" s="68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78"/>
      <c r="AD542" s="78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</row>
    <row r="543" spans="1:140" ht="14.5">
      <c r="A543" s="66"/>
      <c r="B543" s="66"/>
      <c r="C543" s="68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78"/>
      <c r="AD543" s="78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</row>
    <row r="544" spans="1:140" ht="14.5">
      <c r="A544" s="66"/>
      <c r="B544" s="66"/>
      <c r="C544" s="68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78"/>
      <c r="AD544" s="78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</row>
    <row r="545" spans="1:140" ht="14.5">
      <c r="A545" s="66"/>
      <c r="B545" s="66"/>
      <c r="C545" s="68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78"/>
      <c r="AD545" s="78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</row>
    <row r="546" spans="1:140" ht="14.5">
      <c r="A546" s="66"/>
      <c r="B546" s="66"/>
      <c r="C546" s="68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78"/>
      <c r="AD546" s="78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</row>
    <row r="547" spans="1:140" ht="14.5">
      <c r="A547" s="66"/>
      <c r="B547" s="66"/>
      <c r="C547" s="68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78"/>
      <c r="AD547" s="78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</row>
    <row r="548" spans="1:140" ht="14.5">
      <c r="A548" s="66"/>
      <c r="B548" s="66"/>
      <c r="C548" s="68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78"/>
      <c r="AD548" s="78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</row>
    <row r="549" spans="1:140" ht="14.5">
      <c r="A549" s="66"/>
      <c r="B549" s="66"/>
      <c r="C549" s="68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78"/>
      <c r="AD549" s="78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</row>
    <row r="550" spans="1:140" ht="14.5">
      <c r="A550" s="66"/>
      <c r="B550" s="66"/>
      <c r="C550" s="68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78"/>
      <c r="AD550" s="78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</row>
    <row r="551" spans="1:140" ht="14.5">
      <c r="A551" s="66"/>
      <c r="B551" s="66"/>
      <c r="C551" s="68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78"/>
      <c r="AD551" s="78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</row>
    <row r="552" spans="1:140" ht="14.5">
      <c r="A552" s="66"/>
      <c r="B552" s="66"/>
      <c r="C552" s="68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78"/>
      <c r="AD552" s="78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</row>
    <row r="553" spans="1:140" ht="14.5">
      <c r="A553" s="66"/>
      <c r="B553" s="66"/>
      <c r="C553" s="68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78"/>
      <c r="AD553" s="78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</row>
    <row r="554" spans="1:140" ht="14.5">
      <c r="A554" s="66"/>
      <c r="B554" s="66"/>
      <c r="C554" s="68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78"/>
      <c r="AD554" s="78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</row>
    <row r="555" spans="1:140" ht="14.5">
      <c r="A555" s="66"/>
      <c r="B555" s="66"/>
      <c r="C555" s="68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78"/>
      <c r="AD555" s="78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</row>
    <row r="556" spans="1:140" ht="14.5">
      <c r="A556" s="66"/>
      <c r="B556" s="66"/>
      <c r="C556" s="68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78"/>
      <c r="AD556" s="78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</row>
    <row r="557" spans="1:140" ht="14.5">
      <c r="A557" s="66"/>
      <c r="B557" s="66"/>
      <c r="C557" s="68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78"/>
      <c r="AD557" s="78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</row>
    <row r="558" spans="1:140" ht="14.5">
      <c r="A558" s="66"/>
      <c r="B558" s="66"/>
      <c r="C558" s="68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78"/>
      <c r="AD558" s="78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</row>
    <row r="559" spans="1:140" ht="14.5">
      <c r="A559" s="66"/>
      <c r="B559" s="66"/>
      <c r="C559" s="68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78"/>
      <c r="AD559" s="78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</row>
    <row r="560" spans="1:140" ht="14.5">
      <c r="A560" s="66"/>
      <c r="B560" s="66"/>
      <c r="C560" s="68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78"/>
      <c r="AD560" s="78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</row>
    <row r="561" spans="1:140" ht="14.5">
      <c r="A561" s="66"/>
      <c r="B561" s="66"/>
      <c r="C561" s="68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78"/>
      <c r="AD561" s="78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</row>
    <row r="562" spans="1:140" ht="14.5">
      <c r="A562" s="66"/>
      <c r="B562" s="66"/>
      <c r="C562" s="68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78"/>
      <c r="AD562" s="78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</row>
    <row r="563" spans="1:140" ht="14.5">
      <c r="A563" s="66"/>
      <c r="B563" s="66"/>
      <c r="C563" s="68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78"/>
      <c r="AD563" s="78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</row>
    <row r="564" spans="1:140" ht="14.5">
      <c r="A564" s="66"/>
      <c r="B564" s="66"/>
      <c r="C564" s="68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78"/>
      <c r="AD564" s="78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</row>
    <row r="565" spans="1:140" ht="14.5">
      <c r="A565" s="66"/>
      <c r="B565" s="66"/>
      <c r="C565" s="68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78"/>
      <c r="AD565" s="78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</row>
    <row r="566" spans="1:140" ht="14.5">
      <c r="A566" s="66"/>
      <c r="B566" s="66"/>
      <c r="C566" s="68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78"/>
      <c r="AD566" s="78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</row>
    <row r="567" spans="1:140" ht="14.5">
      <c r="A567" s="66"/>
      <c r="B567" s="66"/>
      <c r="C567" s="68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78"/>
      <c r="AD567" s="78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</row>
    <row r="568" spans="1:140" ht="14.5">
      <c r="A568" s="66"/>
      <c r="B568" s="66"/>
      <c r="C568" s="68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78"/>
      <c r="AD568" s="78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</row>
    <row r="569" spans="1:140" ht="14.5">
      <c r="A569" s="66"/>
      <c r="B569" s="66"/>
      <c r="C569" s="68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78"/>
      <c r="AD569" s="78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</row>
    <row r="570" spans="1:140" ht="14.5">
      <c r="A570" s="66"/>
      <c r="B570" s="66"/>
      <c r="C570" s="68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78"/>
      <c r="AD570" s="78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</row>
    <row r="571" spans="1:140" ht="14.5">
      <c r="A571" s="66"/>
      <c r="B571" s="66"/>
      <c r="C571" s="68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78"/>
      <c r="AD571" s="78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</row>
    <row r="572" spans="1:140" ht="14.5">
      <c r="A572" s="66"/>
      <c r="B572" s="66"/>
      <c r="C572" s="68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78"/>
      <c r="AD572" s="78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</row>
    <row r="573" spans="1:140" ht="14.5">
      <c r="A573" s="66"/>
      <c r="B573" s="66"/>
      <c r="C573" s="68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78"/>
      <c r="AD573" s="78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</row>
    <row r="574" spans="1:140" ht="14.5">
      <c r="A574" s="66"/>
      <c r="B574" s="66"/>
      <c r="C574" s="68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78"/>
      <c r="AD574" s="78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</row>
    <row r="575" spans="1:140" ht="14.5">
      <c r="A575" s="66"/>
      <c r="B575" s="66"/>
      <c r="C575" s="68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78"/>
      <c r="AD575" s="78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</row>
    <row r="576" spans="1:140" ht="14.5">
      <c r="A576" s="66"/>
      <c r="B576" s="66"/>
      <c r="C576" s="68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78"/>
      <c r="AD576" s="78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</row>
    <row r="577" spans="1:140" ht="14.5">
      <c r="A577" s="66"/>
      <c r="B577" s="66"/>
      <c r="C577" s="68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78"/>
      <c r="AD577" s="78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</row>
    <row r="578" spans="1:140" ht="14.5">
      <c r="A578" s="66"/>
      <c r="B578" s="66"/>
      <c r="C578" s="68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78"/>
      <c r="AD578" s="78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</row>
    <row r="579" spans="1:140" ht="14.5">
      <c r="A579" s="66"/>
      <c r="B579" s="66"/>
      <c r="C579" s="68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78"/>
      <c r="AD579" s="78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</row>
    <row r="580" spans="1:140" ht="14.5">
      <c r="A580" s="66"/>
      <c r="B580" s="66"/>
      <c r="C580" s="68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78"/>
      <c r="AD580" s="78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</row>
    <row r="581" spans="1:140" ht="14.5">
      <c r="A581" s="66"/>
      <c r="B581" s="66"/>
      <c r="C581" s="68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78"/>
      <c r="AD581" s="78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</row>
    <row r="582" spans="1:140" ht="14.5">
      <c r="A582" s="66"/>
      <c r="B582" s="66"/>
      <c r="C582" s="68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78"/>
      <c r="AD582" s="78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</row>
    <row r="583" spans="1:140" ht="14.5">
      <c r="A583" s="66"/>
      <c r="B583" s="66"/>
      <c r="C583" s="68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78"/>
      <c r="AD583" s="78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</row>
    <row r="584" spans="1:140" ht="14.5">
      <c r="A584" s="66"/>
      <c r="B584" s="66"/>
      <c r="C584" s="68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78"/>
      <c r="AD584" s="78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</row>
    <row r="585" spans="1:140" ht="14.5">
      <c r="A585" s="66"/>
      <c r="B585" s="66"/>
      <c r="C585" s="68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78"/>
      <c r="AD585" s="78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</row>
    <row r="586" spans="1:140" ht="14.5">
      <c r="A586" s="66"/>
      <c r="B586" s="66"/>
      <c r="C586" s="68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78"/>
      <c r="AD586" s="78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</row>
    <row r="587" spans="1:140" ht="14.5">
      <c r="A587" s="66"/>
      <c r="B587" s="66"/>
      <c r="C587" s="68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78"/>
      <c r="AD587" s="78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</row>
    <row r="588" spans="1:140" ht="14.5">
      <c r="A588" s="66"/>
      <c r="B588" s="66"/>
      <c r="C588" s="68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78"/>
      <c r="AD588" s="78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</row>
    <row r="589" spans="1:140" ht="14.5">
      <c r="A589" s="66"/>
      <c r="B589" s="66"/>
      <c r="C589" s="68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78"/>
      <c r="AD589" s="78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</row>
    <row r="590" spans="1:140" ht="14.5">
      <c r="A590" s="66"/>
      <c r="B590" s="66"/>
      <c r="C590" s="68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78"/>
      <c r="AD590" s="78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</row>
    <row r="591" spans="1:140" ht="14.5">
      <c r="A591" s="28"/>
      <c r="B591" s="28"/>
      <c r="C591" s="29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78"/>
      <c r="AD591" s="78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</row>
    <row r="592" spans="1:140" ht="14.5">
      <c r="A592" s="28"/>
      <c r="B592" s="28"/>
      <c r="C592" s="29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78"/>
      <c r="AD592" s="78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</row>
    <row r="593" spans="1:140" ht="14.5">
      <c r="A593" s="28"/>
      <c r="B593" s="28"/>
      <c r="C593" s="29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78"/>
      <c r="AD593" s="78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</row>
    <row r="594" spans="1:140" ht="14.5">
      <c r="A594" s="28"/>
      <c r="B594" s="28"/>
      <c r="C594" s="2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78"/>
      <c r="AD594" s="78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</row>
    <row r="595" spans="1:140" ht="14.5">
      <c r="A595" s="28"/>
      <c r="B595" s="28"/>
      <c r="C595" s="29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78"/>
      <c r="AD595" s="78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</row>
    <row r="596" spans="1:140" ht="14.5">
      <c r="A596" s="28"/>
      <c r="B596" s="28"/>
      <c r="C596" s="29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78"/>
      <c r="AD596" s="78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</row>
    <row r="597" spans="1:140" ht="14.5">
      <c r="A597" s="28"/>
      <c r="B597" s="28"/>
      <c r="C597" s="29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78"/>
      <c r="AD597" s="78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</row>
    <row r="598" spans="1:140" ht="14.5">
      <c r="A598" s="28"/>
      <c r="B598" s="28"/>
      <c r="C598" s="29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78"/>
      <c r="AD598" s="78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</row>
    <row r="599" spans="1:140" ht="14.5">
      <c r="A599" s="28"/>
      <c r="B599" s="28"/>
      <c r="C599" s="29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78"/>
      <c r="AD599" s="78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</row>
    <row r="600" spans="1:140" ht="14.5">
      <c r="A600" s="28"/>
      <c r="B600" s="28"/>
      <c r="C600" s="29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78"/>
      <c r="AD600" s="78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</row>
    <row r="601" spans="1:140" ht="14.5">
      <c r="A601" s="28"/>
      <c r="B601" s="28"/>
      <c r="C601" s="29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78"/>
      <c r="AD601" s="78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</row>
    <row r="602" spans="1:140" ht="14.5">
      <c r="A602" s="28"/>
      <c r="B602" s="28"/>
      <c r="C602" s="29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78"/>
      <c r="AD602" s="78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</row>
    <row r="603" spans="1:140" ht="14.5">
      <c r="A603" s="28"/>
      <c r="B603" s="28"/>
      <c r="C603" s="29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78"/>
      <c r="AD603" s="78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</row>
    <row r="604" spans="1:140" ht="14.5">
      <c r="A604" s="28"/>
      <c r="B604" s="28"/>
      <c r="C604" s="29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78"/>
      <c r="AD604" s="78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</row>
    <row r="605" spans="1:140" ht="14.5">
      <c r="A605" s="28"/>
      <c r="B605" s="28"/>
      <c r="C605" s="29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78"/>
      <c r="AD605" s="78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</row>
    <row r="606" spans="1:140" ht="14.5">
      <c r="A606" s="28"/>
      <c r="B606" s="28"/>
      <c r="C606" s="29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78"/>
      <c r="AD606" s="78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</row>
    <row r="607" spans="1:140" ht="14.5">
      <c r="A607" s="28"/>
      <c r="B607" s="28"/>
      <c r="C607" s="29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78"/>
      <c r="AD607" s="78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</row>
    <row r="608" spans="1:140" ht="14.5">
      <c r="A608" s="28"/>
      <c r="B608" s="28"/>
      <c r="C608" s="29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78"/>
      <c r="AD608" s="78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</row>
    <row r="609" spans="1:140" ht="14.5">
      <c r="A609" s="28"/>
      <c r="B609" s="28"/>
      <c r="C609" s="29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78"/>
      <c r="AD609" s="78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</row>
    <row r="610" spans="1:140" ht="14.5">
      <c r="A610" s="28"/>
      <c r="B610" s="28"/>
      <c r="C610" s="29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78"/>
      <c r="AD610" s="78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</row>
    <row r="611" spans="1:140" ht="14.5">
      <c r="A611" s="28"/>
      <c r="B611" s="28"/>
      <c r="C611" s="29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78"/>
      <c r="AD611" s="78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</row>
    <row r="612" spans="1:140" ht="14.5">
      <c r="A612" s="28"/>
      <c r="B612" s="28"/>
      <c r="C612" s="2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78"/>
      <c r="AD612" s="78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</row>
    <row r="613" spans="1:140" ht="14.5">
      <c r="A613" s="28"/>
      <c r="B613" s="28"/>
      <c r="C613" s="29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78"/>
      <c r="AD613" s="78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</row>
    <row r="614" spans="1:140" ht="14.5">
      <c r="A614" s="28"/>
      <c r="B614" s="28"/>
      <c r="C614" s="29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78"/>
      <c r="AD614" s="78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</row>
    <row r="615" spans="1:140" ht="14.5">
      <c r="A615" s="28"/>
      <c r="B615" s="28"/>
      <c r="C615" s="29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78"/>
      <c r="AD615" s="78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</row>
    <row r="616" spans="1:140" ht="14.5">
      <c r="A616" s="28"/>
      <c r="B616" s="28"/>
      <c r="C616" s="29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78"/>
      <c r="AD616" s="78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</row>
    <row r="617" spans="1:140" ht="14.5">
      <c r="A617" s="28"/>
      <c r="B617" s="28"/>
      <c r="C617" s="29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78"/>
      <c r="AD617" s="78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</row>
    <row r="618" spans="1:140" ht="14.5">
      <c r="A618" s="28"/>
      <c r="B618" s="28"/>
      <c r="C618" s="29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78"/>
      <c r="AD618" s="78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</row>
    <row r="619" spans="1:140" ht="14.5">
      <c r="A619" s="28"/>
      <c r="B619" s="28"/>
      <c r="C619" s="29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78"/>
      <c r="AD619" s="78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</row>
    <row r="620" spans="1:140" ht="14.5">
      <c r="A620" s="28"/>
      <c r="B620" s="28"/>
      <c r="C620" s="29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78"/>
      <c r="AD620" s="78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</row>
    <row r="621" spans="1:140" ht="14.5">
      <c r="A621" s="28"/>
      <c r="B621" s="28"/>
      <c r="C621" s="29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78"/>
      <c r="AD621" s="78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</row>
    <row r="622" spans="1:140" ht="14.5">
      <c r="A622" s="28"/>
      <c r="B622" s="28"/>
      <c r="C622" s="29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78"/>
      <c r="AD622" s="78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</row>
    <row r="623" spans="1:140" ht="14.5">
      <c r="A623" s="28"/>
      <c r="B623" s="28"/>
      <c r="C623" s="29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78"/>
      <c r="AD623" s="78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</row>
    <row r="624" spans="1:140" ht="14.5">
      <c r="A624" s="28"/>
      <c r="B624" s="28"/>
      <c r="C624" s="29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78"/>
      <c r="AD624" s="78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</row>
    <row r="625" spans="1:140" ht="14.5">
      <c r="A625" s="28"/>
      <c r="B625" s="28"/>
      <c r="C625" s="29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78"/>
      <c r="AD625" s="78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</row>
    <row r="626" spans="1:140" ht="14.5">
      <c r="A626" s="28"/>
      <c r="B626" s="28"/>
      <c r="C626" s="29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78"/>
      <c r="AD626" s="78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</row>
    <row r="627" spans="1:140" ht="14.5">
      <c r="A627" s="28"/>
      <c r="B627" s="28"/>
      <c r="C627" s="29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78"/>
      <c r="AD627" s="78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</row>
    <row r="628" spans="1:140" ht="14.5">
      <c r="A628" s="28"/>
      <c r="B628" s="28"/>
      <c r="C628" s="29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78"/>
      <c r="AD628" s="78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</row>
    <row r="629" spans="1:140" ht="14.5">
      <c r="A629" s="28"/>
      <c r="B629" s="28"/>
      <c r="C629" s="29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78"/>
      <c r="AD629" s="78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</row>
    <row r="630" spans="1:140" ht="14.5">
      <c r="A630" s="28"/>
      <c r="B630" s="28"/>
      <c r="C630" s="2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78"/>
      <c r="AD630" s="78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</row>
    <row r="631" spans="1:140" ht="14.5">
      <c r="A631" s="28"/>
      <c r="B631" s="28"/>
      <c r="C631" s="29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78"/>
      <c r="AD631" s="78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</row>
    <row r="632" spans="1:140" ht="14.5">
      <c r="A632" s="28"/>
      <c r="B632" s="28"/>
      <c r="C632" s="29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78"/>
      <c r="AD632" s="78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</row>
    <row r="633" spans="1:140" ht="14.5">
      <c r="A633" s="28"/>
      <c r="B633" s="28"/>
      <c r="C633" s="29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78"/>
      <c r="AD633" s="78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</row>
    <row r="634" spans="1:140" ht="14.5">
      <c r="A634" s="28"/>
      <c r="B634" s="28"/>
      <c r="C634" s="29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78"/>
      <c r="AD634" s="78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</row>
    <row r="635" spans="1:140" ht="14.5">
      <c r="A635" s="28"/>
      <c r="B635" s="28"/>
      <c r="C635" s="29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78"/>
      <c r="AD635" s="78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</row>
    <row r="636" spans="1:140" ht="14.5">
      <c r="A636" s="28"/>
      <c r="B636" s="28"/>
      <c r="C636" s="29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78"/>
      <c r="AD636" s="78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</row>
    <row r="637" spans="1:140" ht="14.5">
      <c r="A637" s="28"/>
      <c r="B637" s="28"/>
      <c r="C637" s="29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78"/>
      <c r="AD637" s="78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</row>
    <row r="638" spans="1:140" ht="14.5">
      <c r="A638" s="28"/>
      <c r="B638" s="28"/>
      <c r="C638" s="29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78"/>
      <c r="AD638" s="78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</row>
    <row r="639" spans="1:140" ht="14.5">
      <c r="A639" s="28"/>
      <c r="B639" s="28"/>
      <c r="C639" s="29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78"/>
      <c r="AD639" s="78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</row>
    <row r="640" spans="1:140" ht="14.5">
      <c r="A640" s="28"/>
      <c r="B640" s="28"/>
      <c r="C640" s="29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78"/>
      <c r="AD640" s="78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</row>
    <row r="641" spans="1:140" ht="14.5">
      <c r="A641" s="28"/>
      <c r="B641" s="28"/>
      <c r="C641" s="29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78"/>
      <c r="AD641" s="78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</row>
    <row r="642" spans="1:140" ht="14.5">
      <c r="A642" s="28"/>
      <c r="B642" s="28"/>
      <c r="C642" s="29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78"/>
      <c r="AD642" s="78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</row>
    <row r="643" spans="1:140" ht="14.5">
      <c r="A643" s="28"/>
      <c r="B643" s="28"/>
      <c r="C643" s="29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78"/>
      <c r="AD643" s="78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</row>
    <row r="644" spans="1:140" ht="14.5">
      <c r="A644" s="28"/>
      <c r="B644" s="28"/>
      <c r="C644" s="29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78"/>
      <c r="AD644" s="78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</row>
    <row r="645" spans="1:140" ht="14.5">
      <c r="A645" s="28"/>
      <c r="B645" s="28"/>
      <c r="C645" s="29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78"/>
      <c r="AD645" s="78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</row>
    <row r="646" spans="1:140" ht="14.5">
      <c r="A646" s="28"/>
      <c r="B646" s="28"/>
      <c r="C646" s="29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78"/>
      <c r="AD646" s="78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</row>
    <row r="647" spans="1:140" ht="14.5">
      <c r="A647" s="28"/>
      <c r="B647" s="28"/>
      <c r="C647" s="29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78"/>
      <c r="AD647" s="78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</row>
    <row r="648" spans="1:140" ht="14.5">
      <c r="A648" s="28"/>
      <c r="B648" s="28"/>
      <c r="C648" s="2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78"/>
      <c r="AD648" s="78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</row>
    <row r="649" spans="1:140" ht="14.5">
      <c r="A649" s="28"/>
      <c r="B649" s="28"/>
      <c r="C649" s="29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78"/>
      <c r="AD649" s="78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</row>
    <row r="650" spans="1:140" ht="14.5">
      <c r="A650" s="28"/>
      <c r="B650" s="28"/>
      <c r="C650" s="29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78"/>
      <c r="AD650" s="78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</row>
    <row r="651" spans="1:140" ht="14.5">
      <c r="A651" s="28"/>
      <c r="B651" s="28"/>
      <c r="C651" s="29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78"/>
      <c r="AD651" s="78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</row>
    <row r="652" spans="1:140" ht="14.5">
      <c r="A652" s="28"/>
      <c r="B652" s="28"/>
      <c r="C652" s="29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78"/>
      <c r="AD652" s="78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</row>
    <row r="653" spans="1:140" ht="14.5">
      <c r="A653" s="28"/>
      <c r="B653" s="28"/>
      <c r="C653" s="29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78"/>
      <c r="AD653" s="78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</row>
    <row r="654" spans="1:140" ht="14.5">
      <c r="A654" s="28"/>
      <c r="B654" s="28"/>
      <c r="C654" s="29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78"/>
      <c r="AD654" s="78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</row>
    <row r="655" spans="1:140" ht="14.5">
      <c r="A655" s="28"/>
      <c r="B655" s="28"/>
      <c r="C655" s="29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78"/>
      <c r="AD655" s="78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</row>
    <row r="656" spans="1:140" ht="14.5">
      <c r="A656" s="28"/>
      <c r="B656" s="28"/>
      <c r="C656" s="29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78"/>
      <c r="AD656" s="78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</row>
    <row r="657" spans="1:140" ht="14.5">
      <c r="A657" s="28"/>
      <c r="B657" s="28"/>
      <c r="C657" s="29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78"/>
      <c r="AD657" s="78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</row>
    <row r="658" spans="1:140" ht="14.5">
      <c r="A658" s="28"/>
      <c r="B658" s="28"/>
      <c r="C658" s="29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78"/>
      <c r="AD658" s="78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</row>
    <row r="659" spans="1:140" ht="14.5">
      <c r="A659" s="28"/>
      <c r="B659" s="28"/>
      <c r="C659" s="29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78"/>
      <c r="AD659" s="78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</row>
    <row r="660" spans="1:140" ht="14.5">
      <c r="A660" s="28"/>
      <c r="B660" s="28"/>
      <c r="C660" s="29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78"/>
      <c r="AD660" s="78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</row>
    <row r="661" spans="1:140" ht="14.5">
      <c r="A661" s="28"/>
      <c r="B661" s="28"/>
      <c r="C661" s="29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78"/>
      <c r="AD661" s="78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</row>
    <row r="662" spans="1:140" ht="14.5">
      <c r="A662" s="28"/>
      <c r="B662" s="28"/>
      <c r="C662" s="29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78"/>
      <c r="AD662" s="78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</row>
    <row r="663" spans="1:140" ht="14.5">
      <c r="A663" s="28"/>
      <c r="B663" s="28"/>
      <c r="C663" s="29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78"/>
      <c r="AD663" s="78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</row>
    <row r="664" spans="1:140" ht="14.5">
      <c r="A664" s="28"/>
      <c r="B664" s="28"/>
      <c r="C664" s="29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78"/>
      <c r="AD664" s="78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</row>
    <row r="665" spans="1:140" ht="14.5">
      <c r="A665" s="28"/>
      <c r="B665" s="28"/>
      <c r="C665" s="29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78"/>
      <c r="AD665" s="78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</row>
    <row r="666" spans="1:140" ht="14.5">
      <c r="A666" s="28"/>
      <c r="B666" s="28"/>
      <c r="C666" s="2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78"/>
      <c r="AD666" s="78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  <c r="EG666" s="29"/>
      <c r="EH666" s="29"/>
      <c r="EI666" s="29"/>
      <c r="EJ666" s="29"/>
    </row>
    <row r="667" spans="1:140" ht="14.5">
      <c r="A667" s="28"/>
      <c r="B667" s="28"/>
      <c r="C667" s="29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78"/>
      <c r="AD667" s="78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</row>
    <row r="668" spans="1:140" ht="14.5">
      <c r="A668" s="28"/>
      <c r="B668" s="28"/>
      <c r="C668" s="29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78"/>
      <c r="AD668" s="78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  <c r="EG668" s="29"/>
      <c r="EH668" s="29"/>
      <c r="EI668" s="29"/>
      <c r="EJ668" s="29"/>
    </row>
    <row r="669" spans="1:140" ht="14.5">
      <c r="A669" s="28"/>
      <c r="B669" s="28"/>
      <c r="C669" s="29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78"/>
      <c r="AD669" s="78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</row>
    <row r="670" spans="1:140" ht="14.5">
      <c r="A670" s="28"/>
      <c r="B670" s="28"/>
      <c r="C670" s="29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78"/>
      <c r="AD670" s="78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  <c r="EG670" s="29"/>
      <c r="EH670" s="29"/>
      <c r="EI670" s="29"/>
      <c r="EJ670" s="29"/>
    </row>
    <row r="671" spans="1:140" ht="14.5">
      <c r="A671" s="28"/>
      <c r="B671" s="28"/>
      <c r="C671" s="29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78"/>
      <c r="AD671" s="78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  <c r="EG671" s="29"/>
      <c r="EH671" s="29"/>
      <c r="EI671" s="29"/>
      <c r="EJ671" s="29"/>
    </row>
    <row r="672" spans="1:140" ht="14.5">
      <c r="A672" s="28"/>
      <c r="B672" s="28"/>
      <c r="C672" s="29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78"/>
      <c r="AD672" s="78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  <c r="EG672" s="29"/>
      <c r="EH672" s="29"/>
      <c r="EI672" s="29"/>
      <c r="EJ672" s="29"/>
    </row>
    <row r="673" spans="1:140" ht="14.5">
      <c r="A673" s="28"/>
      <c r="B673" s="28"/>
      <c r="C673" s="29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78"/>
      <c r="AD673" s="78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  <c r="EG673" s="29"/>
      <c r="EH673" s="29"/>
      <c r="EI673" s="29"/>
      <c r="EJ673" s="29"/>
    </row>
    <row r="674" spans="1:140" ht="14.5">
      <c r="A674" s="28"/>
      <c r="B674" s="28"/>
      <c r="C674" s="29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78"/>
      <c r="AD674" s="78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  <c r="EG674" s="29"/>
      <c r="EH674" s="29"/>
      <c r="EI674" s="29"/>
      <c r="EJ674" s="29"/>
    </row>
    <row r="675" spans="1:140" ht="14.5">
      <c r="A675" s="28"/>
      <c r="B675" s="28"/>
      <c r="C675" s="29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78"/>
      <c r="AD675" s="78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  <c r="EG675" s="29"/>
      <c r="EH675" s="29"/>
      <c r="EI675" s="29"/>
      <c r="EJ675" s="29"/>
    </row>
    <row r="676" spans="1:140" ht="14.5">
      <c r="A676" s="28"/>
      <c r="B676" s="28"/>
      <c r="C676" s="29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78"/>
      <c r="AD676" s="78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  <c r="EG676" s="29"/>
      <c r="EH676" s="29"/>
      <c r="EI676" s="29"/>
      <c r="EJ676" s="29"/>
    </row>
    <row r="677" spans="1:140" ht="14.5">
      <c r="A677" s="28"/>
      <c r="B677" s="28"/>
      <c r="C677" s="29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78"/>
      <c r="AD677" s="78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  <c r="EG677" s="29"/>
      <c r="EH677" s="29"/>
      <c r="EI677" s="29"/>
      <c r="EJ677" s="29"/>
    </row>
    <row r="678" spans="1:140" ht="14.5">
      <c r="A678" s="28"/>
      <c r="B678" s="28"/>
      <c r="C678" s="29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78"/>
      <c r="AD678" s="78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  <c r="EG678" s="29"/>
      <c r="EH678" s="29"/>
      <c r="EI678" s="29"/>
      <c r="EJ678" s="29"/>
    </row>
    <row r="679" spans="1:140" ht="14.5">
      <c r="A679" s="28"/>
      <c r="B679" s="28"/>
      <c r="C679" s="29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78"/>
      <c r="AD679" s="78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  <c r="EG679" s="29"/>
      <c r="EH679" s="29"/>
      <c r="EI679" s="29"/>
      <c r="EJ679" s="29"/>
    </row>
    <row r="680" spans="1:140" ht="14.5">
      <c r="A680" s="28"/>
      <c r="B680" s="28"/>
      <c r="C680" s="29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78"/>
      <c r="AD680" s="78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  <c r="EG680" s="29"/>
      <c r="EH680" s="29"/>
      <c r="EI680" s="29"/>
      <c r="EJ680" s="29"/>
    </row>
    <row r="681" spans="1:140" ht="14.5">
      <c r="A681" s="28"/>
      <c r="B681" s="28"/>
      <c r="C681" s="29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78"/>
      <c r="AD681" s="78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  <c r="EG681" s="29"/>
      <c r="EH681" s="29"/>
      <c r="EI681" s="29"/>
      <c r="EJ681" s="29"/>
    </row>
    <row r="682" spans="1:140" ht="14.5">
      <c r="A682" s="28"/>
      <c r="B682" s="28"/>
      <c r="C682" s="29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78"/>
      <c r="AD682" s="78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</row>
    <row r="683" spans="1:140" ht="14.5">
      <c r="A683" s="28"/>
      <c r="B683" s="28"/>
      <c r="C683" s="29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78"/>
      <c r="AD683" s="78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  <c r="EG683" s="29"/>
      <c r="EH683" s="29"/>
      <c r="EI683" s="29"/>
      <c r="EJ683" s="29"/>
    </row>
    <row r="684" spans="1:140" ht="14.5">
      <c r="A684" s="28"/>
      <c r="B684" s="28"/>
      <c r="C684" s="29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78"/>
      <c r="AD684" s="78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  <c r="EG684" s="29"/>
      <c r="EH684" s="29"/>
      <c r="EI684" s="29"/>
      <c r="EJ684" s="29"/>
    </row>
    <row r="685" spans="1:140" ht="14.5">
      <c r="A685" s="28"/>
      <c r="B685" s="28"/>
      <c r="C685" s="29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78"/>
      <c r="AD685" s="78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  <c r="DM685" s="29"/>
      <c r="DN685" s="29"/>
      <c r="DO685" s="29"/>
      <c r="DP685" s="29"/>
      <c r="DQ685" s="29"/>
      <c r="DR685" s="29"/>
      <c r="DS685" s="29"/>
      <c r="DT685" s="29"/>
      <c r="DU685" s="29"/>
      <c r="DV685" s="29"/>
      <c r="DW685" s="29"/>
      <c r="DX685" s="29"/>
      <c r="DY685" s="29"/>
      <c r="DZ685" s="29"/>
      <c r="EA685" s="29"/>
      <c r="EB685" s="29"/>
      <c r="EC685" s="29"/>
      <c r="ED685" s="29"/>
      <c r="EE685" s="29"/>
      <c r="EF685" s="29"/>
      <c r="EG685" s="29"/>
      <c r="EH685" s="29"/>
      <c r="EI685" s="29"/>
      <c r="EJ685" s="29"/>
    </row>
    <row r="686" spans="1:140" ht="14.5">
      <c r="A686" s="28"/>
      <c r="B686" s="28"/>
      <c r="C686" s="29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78"/>
      <c r="AD686" s="78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  <c r="DM686" s="29"/>
      <c r="DN686" s="29"/>
      <c r="DO686" s="29"/>
      <c r="DP686" s="29"/>
      <c r="DQ686" s="29"/>
      <c r="DR686" s="29"/>
      <c r="DS686" s="29"/>
      <c r="DT686" s="29"/>
      <c r="DU686" s="29"/>
      <c r="DV686" s="29"/>
      <c r="DW686" s="29"/>
      <c r="DX686" s="29"/>
      <c r="DY686" s="29"/>
      <c r="DZ686" s="29"/>
      <c r="EA686" s="29"/>
      <c r="EB686" s="29"/>
      <c r="EC686" s="29"/>
      <c r="ED686" s="29"/>
      <c r="EE686" s="29"/>
      <c r="EF686" s="29"/>
      <c r="EG686" s="29"/>
      <c r="EH686" s="29"/>
      <c r="EI686" s="29"/>
      <c r="EJ686" s="29"/>
    </row>
    <row r="687" spans="1:140" ht="14.5">
      <c r="A687" s="28"/>
      <c r="B687" s="28"/>
      <c r="C687" s="29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78"/>
      <c r="AD687" s="78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  <c r="DM687" s="29"/>
      <c r="DN687" s="29"/>
      <c r="DO687" s="29"/>
      <c r="DP687" s="29"/>
      <c r="DQ687" s="29"/>
      <c r="DR687" s="29"/>
      <c r="DS687" s="29"/>
      <c r="DT687" s="29"/>
      <c r="DU687" s="29"/>
      <c r="DV687" s="29"/>
      <c r="DW687" s="29"/>
      <c r="DX687" s="29"/>
      <c r="DY687" s="29"/>
      <c r="DZ687" s="29"/>
      <c r="EA687" s="29"/>
      <c r="EB687" s="29"/>
      <c r="EC687" s="29"/>
      <c r="ED687" s="29"/>
      <c r="EE687" s="29"/>
      <c r="EF687" s="29"/>
      <c r="EG687" s="29"/>
      <c r="EH687" s="29"/>
      <c r="EI687" s="29"/>
      <c r="EJ687" s="29"/>
    </row>
    <row r="688" spans="1:140" ht="14.5">
      <c r="A688" s="28"/>
      <c r="B688" s="28"/>
      <c r="C688" s="29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78"/>
      <c r="AD688" s="78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  <c r="DM688" s="29"/>
      <c r="DN688" s="29"/>
      <c r="DO688" s="29"/>
      <c r="DP688" s="29"/>
      <c r="DQ688" s="29"/>
      <c r="DR688" s="29"/>
      <c r="DS688" s="29"/>
      <c r="DT688" s="29"/>
      <c r="DU688" s="29"/>
      <c r="DV688" s="29"/>
      <c r="DW688" s="29"/>
      <c r="DX688" s="29"/>
      <c r="DY688" s="29"/>
      <c r="DZ688" s="29"/>
      <c r="EA688" s="29"/>
      <c r="EB688" s="29"/>
      <c r="EC688" s="29"/>
      <c r="ED688" s="29"/>
      <c r="EE688" s="29"/>
      <c r="EF688" s="29"/>
      <c r="EG688" s="29"/>
      <c r="EH688" s="29"/>
      <c r="EI688" s="29"/>
      <c r="EJ688" s="29"/>
    </row>
    <row r="689" spans="1:140" ht="14.5">
      <c r="A689" s="28"/>
      <c r="B689" s="28"/>
      <c r="C689" s="29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78"/>
      <c r="AD689" s="78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  <c r="DM689" s="29"/>
      <c r="DN689" s="29"/>
      <c r="DO689" s="29"/>
      <c r="DP689" s="29"/>
      <c r="DQ689" s="29"/>
      <c r="DR689" s="29"/>
      <c r="DS689" s="29"/>
      <c r="DT689" s="29"/>
      <c r="DU689" s="29"/>
      <c r="DV689" s="29"/>
      <c r="DW689" s="29"/>
      <c r="DX689" s="29"/>
      <c r="DY689" s="29"/>
      <c r="DZ689" s="29"/>
      <c r="EA689" s="29"/>
      <c r="EB689" s="29"/>
      <c r="EC689" s="29"/>
      <c r="ED689" s="29"/>
      <c r="EE689" s="29"/>
      <c r="EF689" s="29"/>
      <c r="EG689" s="29"/>
      <c r="EH689" s="29"/>
      <c r="EI689" s="29"/>
      <c r="EJ689" s="29"/>
    </row>
    <row r="690" spans="1:140" ht="14.5">
      <c r="A690" s="28"/>
      <c r="B690" s="28"/>
      <c r="C690" s="29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78"/>
      <c r="AD690" s="78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  <c r="DM690" s="29"/>
      <c r="DN690" s="29"/>
      <c r="DO690" s="29"/>
      <c r="DP690" s="29"/>
      <c r="DQ690" s="29"/>
      <c r="DR690" s="29"/>
      <c r="DS690" s="29"/>
      <c r="DT690" s="29"/>
      <c r="DU690" s="29"/>
      <c r="DV690" s="29"/>
      <c r="DW690" s="29"/>
      <c r="DX690" s="29"/>
      <c r="DY690" s="29"/>
      <c r="DZ690" s="29"/>
      <c r="EA690" s="29"/>
      <c r="EB690" s="29"/>
      <c r="EC690" s="29"/>
      <c r="ED690" s="29"/>
      <c r="EE690" s="29"/>
      <c r="EF690" s="29"/>
      <c r="EG690" s="29"/>
      <c r="EH690" s="29"/>
      <c r="EI690" s="29"/>
      <c r="EJ690" s="29"/>
    </row>
    <row r="691" spans="1:140" ht="14.5">
      <c r="A691" s="28"/>
      <c r="B691" s="28"/>
      <c r="C691" s="29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78"/>
      <c r="AD691" s="78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  <c r="DM691" s="29"/>
      <c r="DN691" s="29"/>
      <c r="DO691" s="29"/>
      <c r="DP691" s="29"/>
      <c r="DQ691" s="29"/>
      <c r="DR691" s="29"/>
      <c r="DS691" s="29"/>
      <c r="DT691" s="29"/>
      <c r="DU691" s="29"/>
      <c r="DV691" s="29"/>
      <c r="DW691" s="29"/>
      <c r="DX691" s="29"/>
      <c r="DY691" s="29"/>
      <c r="DZ691" s="29"/>
      <c r="EA691" s="29"/>
      <c r="EB691" s="29"/>
      <c r="EC691" s="29"/>
      <c r="ED691" s="29"/>
      <c r="EE691" s="29"/>
      <c r="EF691" s="29"/>
      <c r="EG691" s="29"/>
      <c r="EH691" s="29"/>
      <c r="EI691" s="29"/>
      <c r="EJ691" s="29"/>
    </row>
    <row r="692" spans="1:140" ht="14.5">
      <c r="A692" s="28"/>
      <c r="B692" s="28"/>
      <c r="C692" s="29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78"/>
      <c r="AD692" s="78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  <c r="DM692" s="29"/>
      <c r="DN692" s="29"/>
      <c r="DO692" s="29"/>
      <c r="DP692" s="29"/>
      <c r="DQ692" s="29"/>
      <c r="DR692" s="29"/>
      <c r="DS692" s="29"/>
      <c r="DT692" s="29"/>
      <c r="DU692" s="29"/>
      <c r="DV692" s="29"/>
      <c r="DW692" s="29"/>
      <c r="DX692" s="29"/>
      <c r="DY692" s="29"/>
      <c r="DZ692" s="29"/>
      <c r="EA692" s="29"/>
      <c r="EB692" s="29"/>
      <c r="EC692" s="29"/>
      <c r="ED692" s="29"/>
      <c r="EE692" s="29"/>
      <c r="EF692" s="29"/>
      <c r="EG692" s="29"/>
      <c r="EH692" s="29"/>
      <c r="EI692" s="29"/>
      <c r="EJ692" s="29"/>
    </row>
    <row r="693" spans="1:140" ht="14.5">
      <c r="A693" s="28"/>
      <c r="B693" s="28"/>
      <c r="C693" s="29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78"/>
      <c r="AD693" s="78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  <c r="DM693" s="29"/>
      <c r="DN693" s="29"/>
      <c r="DO693" s="29"/>
      <c r="DP693" s="29"/>
      <c r="DQ693" s="29"/>
      <c r="DR693" s="29"/>
      <c r="DS693" s="29"/>
      <c r="DT693" s="29"/>
      <c r="DU693" s="29"/>
      <c r="DV693" s="29"/>
      <c r="DW693" s="29"/>
      <c r="DX693" s="29"/>
      <c r="DY693" s="29"/>
      <c r="DZ693" s="29"/>
      <c r="EA693" s="29"/>
      <c r="EB693" s="29"/>
      <c r="EC693" s="29"/>
      <c r="ED693" s="29"/>
      <c r="EE693" s="29"/>
      <c r="EF693" s="29"/>
      <c r="EG693" s="29"/>
      <c r="EH693" s="29"/>
      <c r="EI693" s="29"/>
      <c r="EJ693" s="29"/>
    </row>
    <row r="694" spans="1:140" ht="14.5">
      <c r="A694" s="28"/>
      <c r="B694" s="28"/>
      <c r="C694" s="29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78"/>
      <c r="AD694" s="78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  <c r="DM694" s="29"/>
      <c r="DN694" s="29"/>
      <c r="DO694" s="29"/>
      <c r="DP694" s="29"/>
      <c r="DQ694" s="29"/>
      <c r="DR694" s="29"/>
      <c r="DS694" s="29"/>
      <c r="DT694" s="29"/>
      <c r="DU694" s="29"/>
      <c r="DV694" s="29"/>
      <c r="DW694" s="29"/>
      <c r="DX694" s="29"/>
      <c r="DY694" s="29"/>
      <c r="DZ694" s="29"/>
      <c r="EA694" s="29"/>
      <c r="EB694" s="29"/>
      <c r="EC694" s="29"/>
      <c r="ED694" s="29"/>
      <c r="EE694" s="29"/>
      <c r="EF694" s="29"/>
      <c r="EG694" s="29"/>
      <c r="EH694" s="29"/>
      <c r="EI694" s="29"/>
      <c r="EJ694" s="29"/>
    </row>
    <row r="695" spans="1:140" ht="14.5">
      <c r="A695" s="28"/>
      <c r="B695" s="28"/>
      <c r="C695" s="29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78"/>
      <c r="AD695" s="78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  <c r="DM695" s="29"/>
      <c r="DN695" s="29"/>
      <c r="DO695" s="29"/>
      <c r="DP695" s="29"/>
      <c r="DQ695" s="29"/>
      <c r="DR695" s="29"/>
      <c r="DS695" s="29"/>
      <c r="DT695" s="29"/>
      <c r="DU695" s="29"/>
      <c r="DV695" s="29"/>
      <c r="DW695" s="29"/>
      <c r="DX695" s="29"/>
      <c r="DY695" s="29"/>
      <c r="DZ695" s="29"/>
      <c r="EA695" s="29"/>
      <c r="EB695" s="29"/>
      <c r="EC695" s="29"/>
      <c r="ED695" s="29"/>
      <c r="EE695" s="29"/>
      <c r="EF695" s="29"/>
      <c r="EG695" s="29"/>
      <c r="EH695" s="29"/>
      <c r="EI695" s="29"/>
      <c r="EJ695" s="29"/>
    </row>
    <row r="696" spans="1:140" ht="14.5">
      <c r="A696" s="28"/>
      <c r="B696" s="28"/>
      <c r="C696" s="29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78"/>
      <c r="AD696" s="78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  <c r="DM696" s="29"/>
      <c r="DN696" s="29"/>
      <c r="DO696" s="29"/>
      <c r="DP696" s="29"/>
      <c r="DQ696" s="29"/>
      <c r="DR696" s="29"/>
      <c r="DS696" s="29"/>
      <c r="DT696" s="29"/>
      <c r="DU696" s="29"/>
      <c r="DV696" s="29"/>
      <c r="DW696" s="29"/>
      <c r="DX696" s="29"/>
      <c r="DY696" s="29"/>
      <c r="DZ696" s="29"/>
      <c r="EA696" s="29"/>
      <c r="EB696" s="29"/>
      <c r="EC696" s="29"/>
      <c r="ED696" s="29"/>
      <c r="EE696" s="29"/>
      <c r="EF696" s="29"/>
      <c r="EG696" s="29"/>
      <c r="EH696" s="29"/>
      <c r="EI696" s="29"/>
      <c r="EJ696" s="29"/>
    </row>
    <row r="697" spans="1:140" ht="14.5">
      <c r="A697" s="28"/>
      <c r="B697" s="28"/>
      <c r="C697" s="29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78"/>
      <c r="AD697" s="78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  <c r="DM697" s="29"/>
      <c r="DN697" s="29"/>
      <c r="DO697" s="29"/>
      <c r="DP697" s="29"/>
      <c r="DQ697" s="29"/>
      <c r="DR697" s="29"/>
      <c r="DS697" s="29"/>
      <c r="DT697" s="29"/>
      <c r="DU697" s="29"/>
      <c r="DV697" s="29"/>
      <c r="DW697" s="29"/>
      <c r="DX697" s="29"/>
      <c r="DY697" s="29"/>
      <c r="DZ697" s="29"/>
      <c r="EA697" s="29"/>
      <c r="EB697" s="29"/>
      <c r="EC697" s="29"/>
      <c r="ED697" s="29"/>
      <c r="EE697" s="29"/>
      <c r="EF697" s="29"/>
      <c r="EG697" s="29"/>
      <c r="EH697" s="29"/>
      <c r="EI697" s="29"/>
      <c r="EJ697" s="29"/>
    </row>
    <row r="698" spans="1:140" ht="14.5">
      <c r="A698" s="28"/>
      <c r="B698" s="28"/>
      <c r="C698" s="29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78"/>
      <c r="AD698" s="78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  <c r="DM698" s="29"/>
      <c r="DN698" s="29"/>
      <c r="DO698" s="29"/>
      <c r="DP698" s="29"/>
      <c r="DQ698" s="29"/>
      <c r="DR698" s="29"/>
      <c r="DS698" s="29"/>
      <c r="DT698" s="29"/>
      <c r="DU698" s="29"/>
      <c r="DV698" s="29"/>
      <c r="DW698" s="29"/>
      <c r="DX698" s="29"/>
      <c r="DY698" s="29"/>
      <c r="DZ698" s="29"/>
      <c r="EA698" s="29"/>
      <c r="EB698" s="29"/>
      <c r="EC698" s="29"/>
      <c r="ED698" s="29"/>
      <c r="EE698" s="29"/>
      <c r="EF698" s="29"/>
      <c r="EG698" s="29"/>
      <c r="EH698" s="29"/>
      <c r="EI698" s="29"/>
      <c r="EJ698" s="29"/>
    </row>
    <row r="699" spans="1:140" ht="14.5">
      <c r="A699" s="28"/>
      <c r="B699" s="28"/>
      <c r="C699" s="29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78"/>
      <c r="AD699" s="78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</row>
    <row r="700" spans="1:140" ht="14.5">
      <c r="A700" s="28"/>
      <c r="B700" s="28"/>
      <c r="C700" s="29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78"/>
      <c r="AD700" s="78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  <c r="DM700" s="29"/>
      <c r="DN700" s="29"/>
      <c r="DO700" s="29"/>
      <c r="DP700" s="29"/>
      <c r="DQ700" s="29"/>
      <c r="DR700" s="29"/>
      <c r="DS700" s="29"/>
      <c r="DT700" s="29"/>
      <c r="DU700" s="29"/>
      <c r="DV700" s="29"/>
      <c r="DW700" s="29"/>
      <c r="DX700" s="29"/>
      <c r="DY700" s="29"/>
      <c r="DZ700" s="29"/>
      <c r="EA700" s="29"/>
      <c r="EB700" s="29"/>
      <c r="EC700" s="29"/>
      <c r="ED700" s="29"/>
      <c r="EE700" s="29"/>
      <c r="EF700" s="29"/>
      <c r="EG700" s="29"/>
      <c r="EH700" s="29"/>
      <c r="EI700" s="29"/>
      <c r="EJ700" s="29"/>
    </row>
    <row r="701" spans="1:140" ht="14.5">
      <c r="A701" s="28"/>
      <c r="B701" s="28"/>
      <c r="C701" s="29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78"/>
      <c r="AD701" s="78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  <c r="DM701" s="29"/>
      <c r="DN701" s="29"/>
      <c r="DO701" s="29"/>
      <c r="DP701" s="29"/>
      <c r="DQ701" s="29"/>
      <c r="DR701" s="29"/>
      <c r="DS701" s="29"/>
      <c r="DT701" s="29"/>
      <c r="DU701" s="29"/>
      <c r="DV701" s="29"/>
      <c r="DW701" s="29"/>
      <c r="DX701" s="29"/>
      <c r="DY701" s="29"/>
      <c r="DZ701" s="29"/>
      <c r="EA701" s="29"/>
      <c r="EB701" s="29"/>
      <c r="EC701" s="29"/>
      <c r="ED701" s="29"/>
      <c r="EE701" s="29"/>
      <c r="EF701" s="29"/>
      <c r="EG701" s="29"/>
      <c r="EH701" s="29"/>
      <c r="EI701" s="29"/>
      <c r="EJ701" s="29"/>
    </row>
    <row r="702" spans="1:140" ht="14.5">
      <c r="A702" s="28"/>
      <c r="B702" s="28"/>
      <c r="C702" s="2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78"/>
      <c r="AD702" s="78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  <c r="DM702" s="29"/>
      <c r="DN702" s="29"/>
      <c r="DO702" s="29"/>
      <c r="DP702" s="29"/>
      <c r="DQ702" s="29"/>
      <c r="DR702" s="29"/>
      <c r="DS702" s="29"/>
      <c r="DT702" s="29"/>
      <c r="DU702" s="29"/>
      <c r="DV702" s="29"/>
      <c r="DW702" s="29"/>
      <c r="DX702" s="29"/>
      <c r="DY702" s="29"/>
      <c r="DZ702" s="29"/>
      <c r="EA702" s="29"/>
      <c r="EB702" s="29"/>
      <c r="EC702" s="29"/>
      <c r="ED702" s="29"/>
      <c r="EE702" s="29"/>
      <c r="EF702" s="29"/>
      <c r="EG702" s="29"/>
      <c r="EH702" s="29"/>
      <c r="EI702" s="29"/>
      <c r="EJ702" s="29"/>
    </row>
    <row r="703" spans="1:140" ht="14.5">
      <c r="A703" s="28"/>
      <c r="B703" s="28"/>
      <c r="C703" s="29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78"/>
      <c r="AD703" s="78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  <c r="DL703" s="29"/>
      <c r="DM703" s="29"/>
      <c r="DN703" s="29"/>
      <c r="DO703" s="29"/>
      <c r="DP703" s="29"/>
      <c r="DQ703" s="29"/>
      <c r="DR703" s="29"/>
      <c r="DS703" s="29"/>
      <c r="DT703" s="29"/>
      <c r="DU703" s="29"/>
      <c r="DV703" s="29"/>
      <c r="DW703" s="29"/>
      <c r="DX703" s="29"/>
      <c r="DY703" s="29"/>
      <c r="DZ703" s="29"/>
      <c r="EA703" s="29"/>
      <c r="EB703" s="29"/>
      <c r="EC703" s="29"/>
      <c r="ED703" s="29"/>
      <c r="EE703" s="29"/>
      <c r="EF703" s="29"/>
      <c r="EG703" s="29"/>
      <c r="EH703" s="29"/>
      <c r="EI703" s="29"/>
      <c r="EJ703" s="29"/>
    </row>
    <row r="704" spans="1:140" ht="14.5">
      <c r="A704" s="28"/>
      <c r="B704" s="28"/>
      <c r="C704" s="29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78"/>
      <c r="AD704" s="78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</row>
    <row r="705" spans="1:140" ht="14.5">
      <c r="A705" s="28"/>
      <c r="B705" s="28"/>
      <c r="C705" s="29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78"/>
      <c r="AD705" s="78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  <c r="DL705" s="29"/>
      <c r="DM705" s="29"/>
      <c r="DN705" s="29"/>
      <c r="DO705" s="29"/>
      <c r="DP705" s="29"/>
      <c r="DQ705" s="29"/>
      <c r="DR705" s="29"/>
      <c r="DS705" s="29"/>
      <c r="DT705" s="29"/>
      <c r="DU705" s="29"/>
      <c r="DV705" s="29"/>
      <c r="DW705" s="29"/>
      <c r="DX705" s="29"/>
      <c r="DY705" s="29"/>
      <c r="DZ705" s="29"/>
      <c r="EA705" s="29"/>
      <c r="EB705" s="29"/>
      <c r="EC705" s="29"/>
      <c r="ED705" s="29"/>
      <c r="EE705" s="29"/>
      <c r="EF705" s="29"/>
      <c r="EG705" s="29"/>
      <c r="EH705" s="29"/>
      <c r="EI705" s="29"/>
      <c r="EJ705" s="29"/>
    </row>
    <row r="706" spans="1:140" ht="14.5">
      <c r="A706" s="28"/>
      <c r="B706" s="28"/>
      <c r="C706" s="29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78"/>
      <c r="AD706" s="78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  <c r="DL706" s="29"/>
      <c r="DM706" s="29"/>
      <c r="DN706" s="29"/>
      <c r="DO706" s="29"/>
      <c r="DP706" s="29"/>
      <c r="DQ706" s="29"/>
      <c r="DR706" s="29"/>
      <c r="DS706" s="29"/>
      <c r="DT706" s="29"/>
      <c r="DU706" s="29"/>
      <c r="DV706" s="29"/>
      <c r="DW706" s="29"/>
      <c r="DX706" s="29"/>
      <c r="DY706" s="29"/>
      <c r="DZ706" s="29"/>
      <c r="EA706" s="29"/>
      <c r="EB706" s="29"/>
      <c r="EC706" s="29"/>
      <c r="ED706" s="29"/>
      <c r="EE706" s="29"/>
      <c r="EF706" s="29"/>
      <c r="EG706" s="29"/>
      <c r="EH706" s="29"/>
      <c r="EI706" s="29"/>
      <c r="EJ706" s="29"/>
    </row>
    <row r="707" spans="1:140" ht="14.5">
      <c r="A707" s="28"/>
      <c r="B707" s="28"/>
      <c r="C707" s="29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78"/>
      <c r="AD707" s="78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  <c r="DL707" s="29"/>
      <c r="DM707" s="29"/>
      <c r="DN707" s="29"/>
      <c r="DO707" s="29"/>
      <c r="DP707" s="29"/>
      <c r="DQ707" s="29"/>
      <c r="DR707" s="29"/>
      <c r="DS707" s="29"/>
      <c r="DT707" s="29"/>
      <c r="DU707" s="29"/>
      <c r="DV707" s="29"/>
      <c r="DW707" s="29"/>
      <c r="DX707" s="29"/>
      <c r="DY707" s="29"/>
      <c r="DZ707" s="29"/>
      <c r="EA707" s="29"/>
      <c r="EB707" s="29"/>
      <c r="EC707" s="29"/>
      <c r="ED707" s="29"/>
      <c r="EE707" s="29"/>
      <c r="EF707" s="29"/>
      <c r="EG707" s="29"/>
      <c r="EH707" s="29"/>
      <c r="EI707" s="29"/>
      <c r="EJ707" s="29"/>
    </row>
    <row r="708" spans="1:140" ht="14.5">
      <c r="A708" s="28"/>
      <c r="B708" s="28"/>
      <c r="C708" s="29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78"/>
      <c r="AD708" s="78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  <c r="DL708" s="29"/>
      <c r="DM708" s="29"/>
      <c r="DN708" s="29"/>
      <c r="DO708" s="29"/>
      <c r="DP708" s="29"/>
      <c r="DQ708" s="29"/>
      <c r="DR708" s="29"/>
      <c r="DS708" s="29"/>
      <c r="DT708" s="29"/>
      <c r="DU708" s="29"/>
      <c r="DV708" s="29"/>
      <c r="DW708" s="29"/>
      <c r="DX708" s="29"/>
      <c r="DY708" s="29"/>
      <c r="DZ708" s="29"/>
      <c r="EA708" s="29"/>
      <c r="EB708" s="29"/>
      <c r="EC708" s="29"/>
      <c r="ED708" s="29"/>
      <c r="EE708" s="29"/>
      <c r="EF708" s="29"/>
      <c r="EG708" s="29"/>
      <c r="EH708" s="29"/>
      <c r="EI708" s="29"/>
      <c r="EJ708" s="29"/>
    </row>
    <row r="709" spans="1:140" ht="14.5">
      <c r="A709" s="28"/>
      <c r="B709" s="28"/>
      <c r="C709" s="29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78"/>
      <c r="AD709" s="78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  <c r="DL709" s="29"/>
      <c r="DM709" s="29"/>
      <c r="DN709" s="29"/>
      <c r="DO709" s="29"/>
      <c r="DP709" s="29"/>
      <c r="DQ709" s="29"/>
      <c r="DR709" s="29"/>
      <c r="DS709" s="29"/>
      <c r="DT709" s="29"/>
      <c r="DU709" s="29"/>
      <c r="DV709" s="29"/>
      <c r="DW709" s="29"/>
      <c r="DX709" s="29"/>
      <c r="DY709" s="29"/>
      <c r="DZ709" s="29"/>
      <c r="EA709" s="29"/>
      <c r="EB709" s="29"/>
      <c r="EC709" s="29"/>
      <c r="ED709" s="29"/>
      <c r="EE709" s="29"/>
      <c r="EF709" s="29"/>
      <c r="EG709" s="29"/>
      <c r="EH709" s="29"/>
      <c r="EI709" s="29"/>
      <c r="EJ709" s="29"/>
    </row>
    <row r="710" spans="1:140" ht="14.5">
      <c r="A710" s="28"/>
      <c r="B710" s="28"/>
      <c r="C710" s="29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78"/>
      <c r="AD710" s="78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  <c r="DL710" s="29"/>
      <c r="DM710" s="29"/>
      <c r="DN710" s="29"/>
      <c r="DO710" s="29"/>
      <c r="DP710" s="29"/>
      <c r="DQ710" s="29"/>
      <c r="DR710" s="29"/>
      <c r="DS710" s="29"/>
      <c r="DT710" s="29"/>
      <c r="DU710" s="29"/>
      <c r="DV710" s="29"/>
      <c r="DW710" s="29"/>
      <c r="DX710" s="29"/>
      <c r="DY710" s="29"/>
      <c r="DZ710" s="29"/>
      <c r="EA710" s="29"/>
      <c r="EB710" s="29"/>
      <c r="EC710" s="29"/>
      <c r="ED710" s="29"/>
      <c r="EE710" s="29"/>
      <c r="EF710" s="29"/>
      <c r="EG710" s="29"/>
      <c r="EH710" s="29"/>
      <c r="EI710" s="29"/>
      <c r="EJ710" s="29"/>
    </row>
    <row r="711" spans="1:140" ht="14.5">
      <c r="A711" s="28"/>
      <c r="B711" s="28"/>
      <c r="C711" s="29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78"/>
      <c r="AD711" s="78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  <c r="DL711" s="29"/>
      <c r="DM711" s="29"/>
      <c r="DN711" s="29"/>
      <c r="DO711" s="29"/>
      <c r="DP711" s="29"/>
      <c r="DQ711" s="29"/>
      <c r="DR711" s="29"/>
      <c r="DS711" s="29"/>
      <c r="DT711" s="29"/>
      <c r="DU711" s="29"/>
      <c r="DV711" s="29"/>
      <c r="DW711" s="29"/>
      <c r="DX711" s="29"/>
      <c r="DY711" s="29"/>
      <c r="DZ711" s="29"/>
      <c r="EA711" s="29"/>
      <c r="EB711" s="29"/>
      <c r="EC711" s="29"/>
      <c r="ED711" s="29"/>
      <c r="EE711" s="29"/>
      <c r="EF711" s="29"/>
      <c r="EG711" s="29"/>
      <c r="EH711" s="29"/>
      <c r="EI711" s="29"/>
      <c r="EJ711" s="29"/>
    </row>
    <row r="712" spans="1:140" ht="14.5">
      <c r="A712" s="28"/>
      <c r="B712" s="28"/>
      <c r="C712" s="29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78"/>
      <c r="AD712" s="78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  <c r="DM712" s="29"/>
      <c r="DN712" s="29"/>
      <c r="DO712" s="29"/>
      <c r="DP712" s="29"/>
      <c r="DQ712" s="29"/>
      <c r="DR712" s="29"/>
      <c r="DS712" s="29"/>
      <c r="DT712" s="29"/>
      <c r="DU712" s="29"/>
      <c r="DV712" s="29"/>
      <c r="DW712" s="29"/>
      <c r="DX712" s="29"/>
      <c r="DY712" s="29"/>
      <c r="DZ712" s="29"/>
      <c r="EA712" s="29"/>
      <c r="EB712" s="29"/>
      <c r="EC712" s="29"/>
      <c r="ED712" s="29"/>
      <c r="EE712" s="29"/>
      <c r="EF712" s="29"/>
      <c r="EG712" s="29"/>
      <c r="EH712" s="29"/>
      <c r="EI712" s="29"/>
      <c r="EJ712" s="29"/>
    </row>
    <row r="713" spans="1:140" ht="14.5">
      <c r="A713" s="28"/>
      <c r="B713" s="28"/>
      <c r="C713" s="29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78"/>
      <c r="AD713" s="78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  <c r="DL713" s="29"/>
      <c r="DM713" s="29"/>
      <c r="DN713" s="29"/>
      <c r="DO713" s="29"/>
      <c r="DP713" s="29"/>
      <c r="DQ713" s="29"/>
      <c r="DR713" s="29"/>
      <c r="DS713" s="29"/>
      <c r="DT713" s="29"/>
      <c r="DU713" s="29"/>
      <c r="DV713" s="29"/>
      <c r="DW713" s="29"/>
      <c r="DX713" s="29"/>
      <c r="DY713" s="29"/>
      <c r="DZ713" s="29"/>
      <c r="EA713" s="29"/>
      <c r="EB713" s="29"/>
      <c r="EC713" s="29"/>
      <c r="ED713" s="29"/>
      <c r="EE713" s="29"/>
      <c r="EF713" s="29"/>
      <c r="EG713" s="29"/>
      <c r="EH713" s="29"/>
      <c r="EI713" s="29"/>
      <c r="EJ713" s="29"/>
    </row>
    <row r="714" spans="1:140" ht="14.5">
      <c r="A714" s="28"/>
      <c r="B714" s="28"/>
      <c r="C714" s="29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78"/>
      <c r="AD714" s="78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  <c r="DL714" s="29"/>
      <c r="DM714" s="29"/>
      <c r="DN714" s="29"/>
      <c r="DO714" s="29"/>
      <c r="DP714" s="29"/>
      <c r="DQ714" s="29"/>
      <c r="DR714" s="29"/>
      <c r="DS714" s="29"/>
      <c r="DT714" s="29"/>
      <c r="DU714" s="29"/>
      <c r="DV714" s="29"/>
      <c r="DW714" s="29"/>
      <c r="DX714" s="29"/>
      <c r="DY714" s="29"/>
      <c r="DZ714" s="29"/>
      <c r="EA714" s="29"/>
      <c r="EB714" s="29"/>
      <c r="EC714" s="29"/>
      <c r="ED714" s="29"/>
      <c r="EE714" s="29"/>
      <c r="EF714" s="29"/>
      <c r="EG714" s="29"/>
      <c r="EH714" s="29"/>
      <c r="EI714" s="29"/>
      <c r="EJ714" s="29"/>
    </row>
    <row r="715" spans="1:140" ht="14.5">
      <c r="A715" s="28"/>
      <c r="B715" s="28"/>
      <c r="C715" s="29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78"/>
      <c r="AD715" s="78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  <c r="DM715" s="29"/>
      <c r="DN715" s="29"/>
      <c r="DO715" s="29"/>
      <c r="DP715" s="29"/>
      <c r="DQ715" s="29"/>
      <c r="DR715" s="29"/>
      <c r="DS715" s="29"/>
      <c r="DT715" s="29"/>
      <c r="DU715" s="29"/>
      <c r="DV715" s="29"/>
      <c r="DW715" s="29"/>
      <c r="DX715" s="29"/>
      <c r="DY715" s="29"/>
      <c r="DZ715" s="29"/>
      <c r="EA715" s="29"/>
      <c r="EB715" s="29"/>
      <c r="EC715" s="29"/>
      <c r="ED715" s="29"/>
      <c r="EE715" s="29"/>
      <c r="EF715" s="29"/>
      <c r="EG715" s="29"/>
      <c r="EH715" s="29"/>
      <c r="EI715" s="29"/>
      <c r="EJ715" s="29"/>
    </row>
    <row r="716" spans="1:140" ht="14.5">
      <c r="A716" s="28"/>
      <c r="B716" s="28"/>
      <c r="C716" s="29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78"/>
      <c r="AD716" s="78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  <c r="DM716" s="29"/>
      <c r="DN716" s="29"/>
      <c r="DO716" s="29"/>
      <c r="DP716" s="29"/>
      <c r="DQ716" s="29"/>
      <c r="DR716" s="29"/>
      <c r="DS716" s="29"/>
      <c r="DT716" s="29"/>
      <c r="DU716" s="29"/>
      <c r="DV716" s="29"/>
      <c r="DW716" s="29"/>
      <c r="DX716" s="29"/>
      <c r="DY716" s="29"/>
      <c r="DZ716" s="29"/>
      <c r="EA716" s="29"/>
      <c r="EB716" s="29"/>
      <c r="EC716" s="29"/>
      <c r="ED716" s="29"/>
      <c r="EE716" s="29"/>
      <c r="EF716" s="29"/>
      <c r="EG716" s="29"/>
      <c r="EH716" s="29"/>
      <c r="EI716" s="29"/>
      <c r="EJ716" s="29"/>
    </row>
    <row r="717" spans="1:140" ht="14.5">
      <c r="A717" s="28"/>
      <c r="B717" s="28"/>
      <c r="C717" s="29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78"/>
      <c r="AD717" s="78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  <c r="EG717" s="29"/>
      <c r="EH717" s="29"/>
      <c r="EI717" s="29"/>
      <c r="EJ717" s="29"/>
    </row>
    <row r="718" spans="1:140" ht="14.5">
      <c r="A718" s="28"/>
      <c r="B718" s="28"/>
      <c r="C718" s="29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78"/>
      <c r="AD718" s="78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  <c r="DM718" s="29"/>
      <c r="DN718" s="29"/>
      <c r="DO718" s="29"/>
      <c r="DP718" s="29"/>
      <c r="DQ718" s="29"/>
      <c r="DR718" s="29"/>
      <c r="DS718" s="29"/>
      <c r="DT718" s="29"/>
      <c r="DU718" s="29"/>
      <c r="DV718" s="29"/>
      <c r="DW718" s="29"/>
      <c r="DX718" s="29"/>
      <c r="DY718" s="29"/>
      <c r="DZ718" s="29"/>
      <c r="EA718" s="29"/>
      <c r="EB718" s="29"/>
      <c r="EC718" s="29"/>
      <c r="ED718" s="29"/>
      <c r="EE718" s="29"/>
      <c r="EF718" s="29"/>
      <c r="EG718" s="29"/>
      <c r="EH718" s="29"/>
      <c r="EI718" s="29"/>
      <c r="EJ718" s="29"/>
    </row>
    <row r="719" spans="1:140" ht="14.5">
      <c r="A719" s="28"/>
      <c r="B719" s="28"/>
      <c r="C719" s="29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78"/>
      <c r="AD719" s="78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  <c r="DL719" s="29"/>
      <c r="DM719" s="29"/>
      <c r="DN719" s="29"/>
      <c r="DO719" s="29"/>
      <c r="DP719" s="29"/>
      <c r="DQ719" s="29"/>
      <c r="DR719" s="29"/>
      <c r="DS719" s="29"/>
      <c r="DT719" s="29"/>
      <c r="DU719" s="29"/>
      <c r="DV719" s="29"/>
      <c r="DW719" s="29"/>
      <c r="DX719" s="29"/>
      <c r="DY719" s="29"/>
      <c r="DZ719" s="29"/>
      <c r="EA719" s="29"/>
      <c r="EB719" s="29"/>
      <c r="EC719" s="29"/>
      <c r="ED719" s="29"/>
      <c r="EE719" s="29"/>
      <c r="EF719" s="29"/>
      <c r="EG719" s="29"/>
      <c r="EH719" s="29"/>
      <c r="EI719" s="29"/>
      <c r="EJ719" s="29"/>
    </row>
    <row r="720" spans="1:140" ht="14.5">
      <c r="A720" s="28"/>
      <c r="B720" s="28"/>
      <c r="C720" s="2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78"/>
      <c r="AD720" s="78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  <c r="DL720" s="29"/>
      <c r="DM720" s="29"/>
      <c r="DN720" s="29"/>
      <c r="DO720" s="29"/>
      <c r="DP720" s="29"/>
      <c r="DQ720" s="29"/>
      <c r="DR720" s="29"/>
      <c r="DS720" s="29"/>
      <c r="DT720" s="29"/>
      <c r="DU720" s="29"/>
      <c r="DV720" s="29"/>
      <c r="DW720" s="29"/>
      <c r="DX720" s="29"/>
      <c r="DY720" s="29"/>
      <c r="DZ720" s="29"/>
      <c r="EA720" s="29"/>
      <c r="EB720" s="29"/>
      <c r="EC720" s="29"/>
      <c r="ED720" s="29"/>
      <c r="EE720" s="29"/>
      <c r="EF720" s="29"/>
      <c r="EG720" s="29"/>
      <c r="EH720" s="29"/>
      <c r="EI720" s="29"/>
      <c r="EJ720" s="29"/>
    </row>
    <row r="721" spans="1:140" ht="14.5">
      <c r="A721" s="28"/>
      <c r="B721" s="28"/>
      <c r="C721" s="29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78"/>
      <c r="AD721" s="78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  <c r="DL721" s="29"/>
      <c r="DM721" s="29"/>
      <c r="DN721" s="29"/>
      <c r="DO721" s="29"/>
      <c r="DP721" s="29"/>
      <c r="DQ721" s="29"/>
      <c r="DR721" s="29"/>
      <c r="DS721" s="29"/>
      <c r="DT721" s="29"/>
      <c r="DU721" s="29"/>
      <c r="DV721" s="29"/>
      <c r="DW721" s="29"/>
      <c r="DX721" s="29"/>
      <c r="DY721" s="29"/>
      <c r="DZ721" s="29"/>
      <c r="EA721" s="29"/>
      <c r="EB721" s="29"/>
      <c r="EC721" s="29"/>
      <c r="ED721" s="29"/>
      <c r="EE721" s="29"/>
      <c r="EF721" s="29"/>
      <c r="EG721" s="29"/>
      <c r="EH721" s="29"/>
      <c r="EI721" s="29"/>
      <c r="EJ721" s="29"/>
    </row>
    <row r="722" spans="1:140" ht="14.5">
      <c r="A722" s="28"/>
      <c r="B722" s="28"/>
      <c r="C722" s="29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78"/>
      <c r="AD722" s="78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  <c r="DL722" s="29"/>
      <c r="DM722" s="29"/>
      <c r="DN722" s="29"/>
      <c r="DO722" s="29"/>
      <c r="DP722" s="29"/>
      <c r="DQ722" s="29"/>
      <c r="DR722" s="29"/>
      <c r="DS722" s="29"/>
      <c r="DT722" s="29"/>
      <c r="DU722" s="29"/>
      <c r="DV722" s="29"/>
      <c r="DW722" s="29"/>
      <c r="DX722" s="29"/>
      <c r="DY722" s="29"/>
      <c r="DZ722" s="29"/>
      <c r="EA722" s="29"/>
      <c r="EB722" s="29"/>
      <c r="EC722" s="29"/>
      <c r="ED722" s="29"/>
      <c r="EE722" s="29"/>
      <c r="EF722" s="29"/>
      <c r="EG722" s="29"/>
      <c r="EH722" s="29"/>
      <c r="EI722" s="29"/>
      <c r="EJ722" s="29"/>
    </row>
    <row r="723" spans="1:140" ht="14.5">
      <c r="A723" s="28"/>
      <c r="B723" s="28"/>
      <c r="C723" s="29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78"/>
      <c r="AD723" s="78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  <c r="DL723" s="29"/>
      <c r="DM723" s="29"/>
      <c r="DN723" s="29"/>
      <c r="DO723" s="29"/>
      <c r="DP723" s="29"/>
      <c r="DQ723" s="29"/>
      <c r="DR723" s="29"/>
      <c r="DS723" s="29"/>
      <c r="DT723" s="29"/>
      <c r="DU723" s="29"/>
      <c r="DV723" s="29"/>
      <c r="DW723" s="29"/>
      <c r="DX723" s="29"/>
      <c r="DY723" s="29"/>
      <c r="DZ723" s="29"/>
      <c r="EA723" s="29"/>
      <c r="EB723" s="29"/>
      <c r="EC723" s="29"/>
      <c r="ED723" s="29"/>
      <c r="EE723" s="29"/>
      <c r="EF723" s="29"/>
      <c r="EG723" s="29"/>
      <c r="EH723" s="29"/>
      <c r="EI723" s="29"/>
      <c r="EJ723" s="29"/>
    </row>
    <row r="724" spans="1:140" ht="14.5">
      <c r="A724" s="28"/>
      <c r="B724" s="28"/>
      <c r="C724" s="29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78"/>
      <c r="AD724" s="78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  <c r="DL724" s="29"/>
      <c r="DM724" s="29"/>
      <c r="DN724" s="29"/>
      <c r="DO724" s="29"/>
      <c r="DP724" s="29"/>
      <c r="DQ724" s="29"/>
      <c r="DR724" s="29"/>
      <c r="DS724" s="29"/>
      <c r="DT724" s="29"/>
      <c r="DU724" s="29"/>
      <c r="DV724" s="29"/>
      <c r="DW724" s="29"/>
      <c r="DX724" s="29"/>
      <c r="DY724" s="29"/>
      <c r="DZ724" s="29"/>
      <c r="EA724" s="29"/>
      <c r="EB724" s="29"/>
      <c r="EC724" s="29"/>
      <c r="ED724" s="29"/>
      <c r="EE724" s="29"/>
      <c r="EF724" s="29"/>
      <c r="EG724" s="29"/>
      <c r="EH724" s="29"/>
      <c r="EI724" s="29"/>
      <c r="EJ724" s="29"/>
    </row>
    <row r="725" spans="1:140" ht="14.5">
      <c r="A725" s="28"/>
      <c r="B725" s="28"/>
      <c r="C725" s="29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78"/>
      <c r="AD725" s="78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  <c r="DL725" s="29"/>
      <c r="DM725" s="29"/>
      <c r="DN725" s="29"/>
      <c r="DO725" s="29"/>
      <c r="DP725" s="29"/>
      <c r="DQ725" s="29"/>
      <c r="DR725" s="29"/>
      <c r="DS725" s="29"/>
      <c r="DT725" s="29"/>
      <c r="DU725" s="29"/>
      <c r="DV725" s="29"/>
      <c r="DW725" s="29"/>
      <c r="DX725" s="29"/>
      <c r="DY725" s="29"/>
      <c r="DZ725" s="29"/>
      <c r="EA725" s="29"/>
      <c r="EB725" s="29"/>
      <c r="EC725" s="29"/>
      <c r="ED725" s="29"/>
      <c r="EE725" s="29"/>
      <c r="EF725" s="29"/>
      <c r="EG725" s="29"/>
      <c r="EH725" s="29"/>
      <c r="EI725" s="29"/>
      <c r="EJ725" s="29"/>
    </row>
    <row r="726" spans="1:140" ht="14.5">
      <c r="A726" s="28"/>
      <c r="B726" s="28"/>
      <c r="C726" s="29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78"/>
      <c r="AD726" s="78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  <c r="DM726" s="29"/>
      <c r="DN726" s="29"/>
      <c r="DO726" s="29"/>
      <c r="DP726" s="29"/>
      <c r="DQ726" s="29"/>
      <c r="DR726" s="29"/>
      <c r="DS726" s="29"/>
      <c r="DT726" s="29"/>
      <c r="DU726" s="29"/>
      <c r="DV726" s="29"/>
      <c r="DW726" s="29"/>
      <c r="DX726" s="29"/>
      <c r="DY726" s="29"/>
      <c r="DZ726" s="29"/>
      <c r="EA726" s="29"/>
      <c r="EB726" s="29"/>
      <c r="EC726" s="29"/>
      <c r="ED726" s="29"/>
      <c r="EE726" s="29"/>
      <c r="EF726" s="29"/>
      <c r="EG726" s="29"/>
      <c r="EH726" s="29"/>
      <c r="EI726" s="29"/>
      <c r="EJ726" s="29"/>
    </row>
    <row r="727" spans="1:140" ht="14.5">
      <c r="A727" s="28"/>
      <c r="B727" s="28"/>
      <c r="C727" s="29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78"/>
      <c r="AD727" s="78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  <c r="DL727" s="29"/>
      <c r="DM727" s="29"/>
      <c r="DN727" s="29"/>
      <c r="DO727" s="29"/>
      <c r="DP727" s="29"/>
      <c r="DQ727" s="29"/>
      <c r="DR727" s="29"/>
      <c r="DS727" s="29"/>
      <c r="DT727" s="29"/>
      <c r="DU727" s="29"/>
      <c r="DV727" s="29"/>
      <c r="DW727" s="29"/>
      <c r="DX727" s="29"/>
      <c r="DY727" s="29"/>
      <c r="DZ727" s="29"/>
      <c r="EA727" s="29"/>
      <c r="EB727" s="29"/>
      <c r="EC727" s="29"/>
      <c r="ED727" s="29"/>
      <c r="EE727" s="29"/>
      <c r="EF727" s="29"/>
      <c r="EG727" s="29"/>
      <c r="EH727" s="29"/>
      <c r="EI727" s="29"/>
      <c r="EJ727" s="29"/>
    </row>
    <row r="728" spans="1:140" ht="14.5">
      <c r="A728" s="28"/>
      <c r="B728" s="28"/>
      <c r="C728" s="29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78"/>
      <c r="AD728" s="78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  <c r="DL728" s="29"/>
      <c r="DM728" s="29"/>
      <c r="DN728" s="29"/>
      <c r="DO728" s="29"/>
      <c r="DP728" s="29"/>
      <c r="DQ728" s="29"/>
      <c r="DR728" s="29"/>
      <c r="DS728" s="29"/>
      <c r="DT728" s="29"/>
      <c r="DU728" s="29"/>
      <c r="DV728" s="29"/>
      <c r="DW728" s="29"/>
      <c r="DX728" s="29"/>
      <c r="DY728" s="29"/>
      <c r="DZ728" s="29"/>
      <c r="EA728" s="29"/>
      <c r="EB728" s="29"/>
      <c r="EC728" s="29"/>
      <c r="ED728" s="29"/>
      <c r="EE728" s="29"/>
      <c r="EF728" s="29"/>
      <c r="EG728" s="29"/>
      <c r="EH728" s="29"/>
      <c r="EI728" s="29"/>
      <c r="EJ728" s="29"/>
    </row>
    <row r="729" spans="1:140" ht="14.5">
      <c r="A729" s="28"/>
      <c r="B729" s="28"/>
      <c r="C729" s="29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78"/>
      <c r="AD729" s="78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  <c r="DL729" s="29"/>
      <c r="DM729" s="29"/>
      <c r="DN729" s="29"/>
      <c r="DO729" s="29"/>
      <c r="DP729" s="29"/>
      <c r="DQ729" s="29"/>
      <c r="DR729" s="29"/>
      <c r="DS729" s="29"/>
      <c r="DT729" s="29"/>
      <c r="DU729" s="29"/>
      <c r="DV729" s="29"/>
      <c r="DW729" s="29"/>
      <c r="DX729" s="29"/>
      <c r="DY729" s="29"/>
      <c r="DZ729" s="29"/>
      <c r="EA729" s="29"/>
      <c r="EB729" s="29"/>
      <c r="EC729" s="29"/>
      <c r="ED729" s="29"/>
      <c r="EE729" s="29"/>
      <c r="EF729" s="29"/>
      <c r="EG729" s="29"/>
      <c r="EH729" s="29"/>
      <c r="EI729" s="29"/>
      <c r="EJ729" s="29"/>
    </row>
    <row r="730" spans="1:140" ht="14.5">
      <c r="A730" s="28"/>
      <c r="B730" s="28"/>
      <c r="C730" s="29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78"/>
      <c r="AD730" s="78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  <c r="DL730" s="29"/>
      <c r="DM730" s="29"/>
      <c r="DN730" s="29"/>
      <c r="DO730" s="29"/>
      <c r="DP730" s="29"/>
      <c r="DQ730" s="29"/>
      <c r="DR730" s="29"/>
      <c r="DS730" s="29"/>
      <c r="DT730" s="29"/>
      <c r="DU730" s="29"/>
      <c r="DV730" s="29"/>
      <c r="DW730" s="29"/>
      <c r="DX730" s="29"/>
      <c r="DY730" s="29"/>
      <c r="DZ730" s="29"/>
      <c r="EA730" s="29"/>
      <c r="EB730" s="29"/>
      <c r="EC730" s="29"/>
      <c r="ED730" s="29"/>
      <c r="EE730" s="29"/>
      <c r="EF730" s="29"/>
      <c r="EG730" s="29"/>
      <c r="EH730" s="29"/>
      <c r="EI730" s="29"/>
      <c r="EJ730" s="29"/>
    </row>
    <row r="731" spans="1:140" ht="14.5">
      <c r="A731" s="28"/>
      <c r="B731" s="28"/>
      <c r="C731" s="29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78"/>
      <c r="AD731" s="78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  <c r="DL731" s="29"/>
      <c r="DM731" s="29"/>
      <c r="DN731" s="29"/>
      <c r="DO731" s="29"/>
      <c r="DP731" s="29"/>
      <c r="DQ731" s="29"/>
      <c r="DR731" s="29"/>
      <c r="DS731" s="29"/>
      <c r="DT731" s="29"/>
      <c r="DU731" s="29"/>
      <c r="DV731" s="29"/>
      <c r="DW731" s="29"/>
      <c r="DX731" s="29"/>
      <c r="DY731" s="29"/>
      <c r="DZ731" s="29"/>
      <c r="EA731" s="29"/>
      <c r="EB731" s="29"/>
      <c r="EC731" s="29"/>
      <c r="ED731" s="29"/>
      <c r="EE731" s="29"/>
      <c r="EF731" s="29"/>
      <c r="EG731" s="29"/>
      <c r="EH731" s="29"/>
      <c r="EI731" s="29"/>
      <c r="EJ731" s="29"/>
    </row>
    <row r="732" spans="1:140" ht="14.5">
      <c r="A732" s="28"/>
      <c r="B732" s="28"/>
      <c r="C732" s="29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78"/>
      <c r="AD732" s="78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  <c r="DL732" s="29"/>
      <c r="DM732" s="29"/>
      <c r="DN732" s="29"/>
      <c r="DO732" s="29"/>
      <c r="DP732" s="29"/>
      <c r="DQ732" s="29"/>
      <c r="DR732" s="29"/>
      <c r="DS732" s="29"/>
      <c r="DT732" s="29"/>
      <c r="DU732" s="29"/>
      <c r="DV732" s="29"/>
      <c r="DW732" s="29"/>
      <c r="DX732" s="29"/>
      <c r="DY732" s="29"/>
      <c r="DZ732" s="29"/>
      <c r="EA732" s="29"/>
      <c r="EB732" s="29"/>
      <c r="EC732" s="29"/>
      <c r="ED732" s="29"/>
      <c r="EE732" s="29"/>
      <c r="EF732" s="29"/>
      <c r="EG732" s="29"/>
      <c r="EH732" s="29"/>
      <c r="EI732" s="29"/>
      <c r="EJ732" s="29"/>
    </row>
    <row r="733" spans="1:140" ht="14.5">
      <c r="A733" s="28"/>
      <c r="B733" s="28"/>
      <c r="C733" s="29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78"/>
      <c r="AD733" s="78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  <c r="DL733" s="29"/>
      <c r="DM733" s="29"/>
      <c r="DN733" s="29"/>
      <c r="DO733" s="29"/>
      <c r="DP733" s="29"/>
      <c r="DQ733" s="29"/>
      <c r="DR733" s="29"/>
      <c r="DS733" s="29"/>
      <c r="DT733" s="29"/>
      <c r="DU733" s="29"/>
      <c r="DV733" s="29"/>
      <c r="DW733" s="29"/>
      <c r="DX733" s="29"/>
      <c r="DY733" s="29"/>
      <c r="DZ733" s="29"/>
      <c r="EA733" s="29"/>
      <c r="EB733" s="29"/>
      <c r="EC733" s="29"/>
      <c r="ED733" s="29"/>
      <c r="EE733" s="29"/>
      <c r="EF733" s="29"/>
      <c r="EG733" s="29"/>
      <c r="EH733" s="29"/>
      <c r="EI733" s="29"/>
      <c r="EJ733" s="29"/>
    </row>
    <row r="734" spans="1:140" ht="14.5">
      <c r="A734" s="28"/>
      <c r="B734" s="28"/>
      <c r="C734" s="29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78"/>
      <c r="AD734" s="78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  <c r="DL734" s="29"/>
      <c r="DM734" s="29"/>
      <c r="DN734" s="29"/>
      <c r="DO734" s="29"/>
      <c r="DP734" s="29"/>
      <c r="DQ734" s="29"/>
      <c r="DR734" s="29"/>
      <c r="DS734" s="29"/>
      <c r="DT734" s="29"/>
      <c r="DU734" s="29"/>
      <c r="DV734" s="29"/>
      <c r="DW734" s="29"/>
      <c r="DX734" s="29"/>
      <c r="DY734" s="29"/>
      <c r="DZ734" s="29"/>
      <c r="EA734" s="29"/>
      <c r="EB734" s="29"/>
      <c r="EC734" s="29"/>
      <c r="ED734" s="29"/>
      <c r="EE734" s="29"/>
      <c r="EF734" s="29"/>
      <c r="EG734" s="29"/>
      <c r="EH734" s="29"/>
      <c r="EI734" s="29"/>
      <c r="EJ734" s="29"/>
    </row>
    <row r="735" spans="1:140" ht="14.5">
      <c r="A735" s="28"/>
      <c r="B735" s="28"/>
      <c r="C735" s="29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78"/>
      <c r="AD735" s="78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  <c r="DL735" s="29"/>
      <c r="DM735" s="29"/>
      <c r="DN735" s="29"/>
      <c r="DO735" s="29"/>
      <c r="DP735" s="29"/>
      <c r="DQ735" s="29"/>
      <c r="DR735" s="29"/>
      <c r="DS735" s="29"/>
      <c r="DT735" s="29"/>
      <c r="DU735" s="29"/>
      <c r="DV735" s="29"/>
      <c r="DW735" s="29"/>
      <c r="DX735" s="29"/>
      <c r="DY735" s="29"/>
      <c r="DZ735" s="29"/>
      <c r="EA735" s="29"/>
      <c r="EB735" s="29"/>
      <c r="EC735" s="29"/>
      <c r="ED735" s="29"/>
      <c r="EE735" s="29"/>
      <c r="EF735" s="29"/>
      <c r="EG735" s="29"/>
      <c r="EH735" s="29"/>
      <c r="EI735" s="29"/>
      <c r="EJ735" s="29"/>
    </row>
    <row r="736" spans="1:140" ht="14.5">
      <c r="A736" s="28"/>
      <c r="B736" s="28"/>
      <c r="C736" s="29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78"/>
      <c r="AD736" s="78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  <c r="DL736" s="29"/>
      <c r="DM736" s="29"/>
      <c r="DN736" s="29"/>
      <c r="DO736" s="29"/>
      <c r="DP736" s="29"/>
      <c r="DQ736" s="29"/>
      <c r="DR736" s="29"/>
      <c r="DS736" s="29"/>
      <c r="DT736" s="29"/>
      <c r="DU736" s="29"/>
      <c r="DV736" s="29"/>
      <c r="DW736" s="29"/>
      <c r="DX736" s="29"/>
      <c r="DY736" s="29"/>
      <c r="DZ736" s="29"/>
      <c r="EA736" s="29"/>
      <c r="EB736" s="29"/>
      <c r="EC736" s="29"/>
      <c r="ED736" s="29"/>
      <c r="EE736" s="29"/>
      <c r="EF736" s="29"/>
      <c r="EG736" s="29"/>
      <c r="EH736" s="29"/>
      <c r="EI736" s="29"/>
      <c r="EJ736" s="29"/>
    </row>
    <row r="737" spans="1:140" ht="14.5">
      <c r="A737" s="28"/>
      <c r="B737" s="28"/>
      <c r="C737" s="29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78"/>
      <c r="AD737" s="78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  <c r="DL737" s="29"/>
      <c r="DM737" s="29"/>
      <c r="DN737" s="29"/>
      <c r="DO737" s="29"/>
      <c r="DP737" s="29"/>
      <c r="DQ737" s="29"/>
      <c r="DR737" s="29"/>
      <c r="DS737" s="29"/>
      <c r="DT737" s="29"/>
      <c r="DU737" s="29"/>
      <c r="DV737" s="29"/>
      <c r="DW737" s="29"/>
      <c r="DX737" s="29"/>
      <c r="DY737" s="29"/>
      <c r="DZ737" s="29"/>
      <c r="EA737" s="29"/>
      <c r="EB737" s="29"/>
      <c r="EC737" s="29"/>
      <c r="ED737" s="29"/>
      <c r="EE737" s="29"/>
      <c r="EF737" s="29"/>
      <c r="EG737" s="29"/>
      <c r="EH737" s="29"/>
      <c r="EI737" s="29"/>
      <c r="EJ737" s="29"/>
    </row>
    <row r="738" spans="1:140" ht="14.5">
      <c r="A738" s="28"/>
      <c r="B738" s="28"/>
      <c r="C738" s="2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78"/>
      <c r="AD738" s="78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  <c r="DL738" s="29"/>
      <c r="DM738" s="29"/>
      <c r="DN738" s="29"/>
      <c r="DO738" s="29"/>
      <c r="DP738" s="29"/>
      <c r="DQ738" s="29"/>
      <c r="DR738" s="29"/>
      <c r="DS738" s="29"/>
      <c r="DT738" s="29"/>
      <c r="DU738" s="29"/>
      <c r="DV738" s="29"/>
      <c r="DW738" s="29"/>
      <c r="DX738" s="29"/>
      <c r="DY738" s="29"/>
      <c r="DZ738" s="29"/>
      <c r="EA738" s="29"/>
      <c r="EB738" s="29"/>
      <c r="EC738" s="29"/>
      <c r="ED738" s="29"/>
      <c r="EE738" s="29"/>
      <c r="EF738" s="29"/>
      <c r="EG738" s="29"/>
      <c r="EH738" s="29"/>
      <c r="EI738" s="29"/>
      <c r="EJ738" s="29"/>
    </row>
    <row r="739" spans="1:140" ht="14.5">
      <c r="A739" s="28"/>
      <c r="B739" s="28"/>
      <c r="C739" s="29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78"/>
      <c r="AD739" s="78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  <c r="DL739" s="29"/>
      <c r="DM739" s="29"/>
      <c r="DN739" s="29"/>
      <c r="DO739" s="29"/>
      <c r="DP739" s="29"/>
      <c r="DQ739" s="29"/>
      <c r="DR739" s="29"/>
      <c r="DS739" s="29"/>
      <c r="DT739" s="29"/>
      <c r="DU739" s="29"/>
      <c r="DV739" s="29"/>
      <c r="DW739" s="29"/>
      <c r="DX739" s="29"/>
      <c r="DY739" s="29"/>
      <c r="DZ739" s="29"/>
      <c r="EA739" s="29"/>
      <c r="EB739" s="29"/>
      <c r="EC739" s="29"/>
      <c r="ED739" s="29"/>
      <c r="EE739" s="29"/>
      <c r="EF739" s="29"/>
      <c r="EG739" s="29"/>
      <c r="EH739" s="29"/>
      <c r="EI739" s="29"/>
      <c r="EJ739" s="29"/>
    </row>
    <row r="740" spans="1:140" ht="14.5">
      <c r="A740" s="28"/>
      <c r="B740" s="28"/>
      <c r="C740" s="29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78"/>
      <c r="AD740" s="78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  <c r="DL740" s="29"/>
      <c r="DM740" s="29"/>
      <c r="DN740" s="29"/>
      <c r="DO740" s="29"/>
      <c r="DP740" s="29"/>
      <c r="DQ740" s="29"/>
      <c r="DR740" s="29"/>
      <c r="DS740" s="29"/>
      <c r="DT740" s="29"/>
      <c r="DU740" s="29"/>
      <c r="DV740" s="29"/>
      <c r="DW740" s="29"/>
      <c r="DX740" s="29"/>
      <c r="DY740" s="29"/>
      <c r="DZ740" s="29"/>
      <c r="EA740" s="29"/>
      <c r="EB740" s="29"/>
      <c r="EC740" s="29"/>
      <c r="ED740" s="29"/>
      <c r="EE740" s="29"/>
      <c r="EF740" s="29"/>
      <c r="EG740" s="29"/>
      <c r="EH740" s="29"/>
      <c r="EI740" s="29"/>
      <c r="EJ740" s="29"/>
    </row>
    <row r="741" spans="1:140" ht="14.5">
      <c r="A741" s="28"/>
      <c r="B741" s="28"/>
      <c r="C741" s="29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78"/>
      <c r="AD741" s="78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  <c r="DL741" s="29"/>
      <c r="DM741" s="29"/>
      <c r="DN741" s="29"/>
      <c r="DO741" s="29"/>
      <c r="DP741" s="29"/>
      <c r="DQ741" s="29"/>
      <c r="DR741" s="29"/>
      <c r="DS741" s="29"/>
      <c r="DT741" s="29"/>
      <c r="DU741" s="29"/>
      <c r="DV741" s="29"/>
      <c r="DW741" s="29"/>
      <c r="DX741" s="29"/>
      <c r="DY741" s="29"/>
      <c r="DZ741" s="29"/>
      <c r="EA741" s="29"/>
      <c r="EB741" s="29"/>
      <c r="EC741" s="29"/>
      <c r="ED741" s="29"/>
      <c r="EE741" s="29"/>
      <c r="EF741" s="29"/>
      <c r="EG741" s="29"/>
      <c r="EH741" s="29"/>
      <c r="EI741" s="29"/>
      <c r="EJ741" s="29"/>
    </row>
    <row r="742" spans="1:140" ht="14.5">
      <c r="A742" s="28"/>
      <c r="B742" s="28"/>
      <c r="C742" s="29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78"/>
      <c r="AD742" s="78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  <c r="DL742" s="29"/>
      <c r="DM742" s="29"/>
      <c r="DN742" s="29"/>
      <c r="DO742" s="29"/>
      <c r="DP742" s="29"/>
      <c r="DQ742" s="29"/>
      <c r="DR742" s="29"/>
      <c r="DS742" s="29"/>
      <c r="DT742" s="29"/>
      <c r="DU742" s="29"/>
      <c r="DV742" s="29"/>
      <c r="DW742" s="29"/>
      <c r="DX742" s="29"/>
      <c r="DY742" s="29"/>
      <c r="DZ742" s="29"/>
      <c r="EA742" s="29"/>
      <c r="EB742" s="29"/>
      <c r="EC742" s="29"/>
      <c r="ED742" s="29"/>
      <c r="EE742" s="29"/>
      <c r="EF742" s="29"/>
      <c r="EG742" s="29"/>
      <c r="EH742" s="29"/>
      <c r="EI742" s="29"/>
      <c r="EJ742" s="29"/>
    </row>
    <row r="743" spans="1:140" ht="14.5">
      <c r="A743" s="28"/>
      <c r="B743" s="28"/>
      <c r="C743" s="29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78"/>
      <c r="AD743" s="78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  <c r="DM743" s="29"/>
      <c r="DN743" s="29"/>
      <c r="DO743" s="29"/>
      <c r="DP743" s="29"/>
      <c r="DQ743" s="29"/>
      <c r="DR743" s="29"/>
      <c r="DS743" s="29"/>
      <c r="DT743" s="29"/>
      <c r="DU743" s="29"/>
      <c r="DV743" s="29"/>
      <c r="DW743" s="29"/>
      <c r="DX743" s="29"/>
      <c r="DY743" s="29"/>
      <c r="DZ743" s="29"/>
      <c r="EA743" s="29"/>
      <c r="EB743" s="29"/>
      <c r="EC743" s="29"/>
      <c r="ED743" s="29"/>
      <c r="EE743" s="29"/>
      <c r="EF743" s="29"/>
      <c r="EG743" s="29"/>
      <c r="EH743" s="29"/>
      <c r="EI743" s="29"/>
      <c r="EJ743" s="29"/>
    </row>
    <row r="744" spans="1:140" ht="14.5">
      <c r="A744" s="28"/>
      <c r="B744" s="28"/>
      <c r="C744" s="29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78"/>
      <c r="AD744" s="78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  <c r="DM744" s="29"/>
      <c r="DN744" s="29"/>
      <c r="DO744" s="29"/>
      <c r="DP744" s="29"/>
      <c r="DQ744" s="29"/>
      <c r="DR744" s="29"/>
      <c r="DS744" s="29"/>
      <c r="DT744" s="29"/>
      <c r="DU744" s="29"/>
      <c r="DV744" s="29"/>
      <c r="DW744" s="29"/>
      <c r="DX744" s="29"/>
      <c r="DY744" s="29"/>
      <c r="DZ744" s="29"/>
      <c r="EA744" s="29"/>
      <c r="EB744" s="29"/>
      <c r="EC744" s="29"/>
      <c r="ED744" s="29"/>
      <c r="EE744" s="29"/>
      <c r="EF744" s="29"/>
      <c r="EG744" s="29"/>
      <c r="EH744" s="29"/>
      <c r="EI744" s="29"/>
      <c r="EJ744" s="29"/>
    </row>
    <row r="745" spans="1:140" ht="14.5">
      <c r="A745" s="28"/>
      <c r="B745" s="28"/>
      <c r="C745" s="29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78"/>
      <c r="AD745" s="78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  <c r="DL745" s="29"/>
      <c r="DM745" s="29"/>
      <c r="DN745" s="29"/>
      <c r="DO745" s="29"/>
      <c r="DP745" s="29"/>
      <c r="DQ745" s="29"/>
      <c r="DR745" s="29"/>
      <c r="DS745" s="29"/>
      <c r="DT745" s="29"/>
      <c r="DU745" s="29"/>
      <c r="DV745" s="29"/>
      <c r="DW745" s="29"/>
      <c r="DX745" s="29"/>
      <c r="DY745" s="29"/>
      <c r="DZ745" s="29"/>
      <c r="EA745" s="29"/>
      <c r="EB745" s="29"/>
      <c r="EC745" s="29"/>
      <c r="ED745" s="29"/>
      <c r="EE745" s="29"/>
      <c r="EF745" s="29"/>
      <c r="EG745" s="29"/>
      <c r="EH745" s="29"/>
      <c r="EI745" s="29"/>
      <c r="EJ745" s="29"/>
    </row>
    <row r="746" spans="1:140" ht="14.5">
      <c r="A746" s="28"/>
      <c r="B746" s="28"/>
      <c r="C746" s="29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78"/>
      <c r="AD746" s="78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  <c r="DL746" s="29"/>
      <c r="DM746" s="29"/>
      <c r="DN746" s="29"/>
      <c r="DO746" s="29"/>
      <c r="DP746" s="29"/>
      <c r="DQ746" s="29"/>
      <c r="DR746" s="29"/>
      <c r="DS746" s="29"/>
      <c r="DT746" s="29"/>
      <c r="DU746" s="29"/>
      <c r="DV746" s="29"/>
      <c r="DW746" s="29"/>
      <c r="DX746" s="29"/>
      <c r="DY746" s="29"/>
      <c r="DZ746" s="29"/>
      <c r="EA746" s="29"/>
      <c r="EB746" s="29"/>
      <c r="EC746" s="29"/>
      <c r="ED746" s="29"/>
      <c r="EE746" s="29"/>
      <c r="EF746" s="29"/>
      <c r="EG746" s="29"/>
      <c r="EH746" s="29"/>
      <c r="EI746" s="29"/>
      <c r="EJ746" s="29"/>
    </row>
    <row r="747" spans="1:140" ht="14.5">
      <c r="A747" s="28"/>
      <c r="B747" s="28"/>
      <c r="C747" s="29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78"/>
      <c r="AD747" s="78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  <c r="DL747" s="29"/>
      <c r="DM747" s="29"/>
      <c r="DN747" s="29"/>
      <c r="DO747" s="29"/>
      <c r="DP747" s="29"/>
      <c r="DQ747" s="29"/>
      <c r="DR747" s="29"/>
      <c r="DS747" s="29"/>
      <c r="DT747" s="29"/>
      <c r="DU747" s="29"/>
      <c r="DV747" s="29"/>
      <c r="DW747" s="29"/>
      <c r="DX747" s="29"/>
      <c r="DY747" s="29"/>
      <c r="DZ747" s="29"/>
      <c r="EA747" s="29"/>
      <c r="EB747" s="29"/>
      <c r="EC747" s="29"/>
      <c r="ED747" s="29"/>
      <c r="EE747" s="29"/>
      <c r="EF747" s="29"/>
      <c r="EG747" s="29"/>
      <c r="EH747" s="29"/>
      <c r="EI747" s="29"/>
      <c r="EJ747" s="29"/>
    </row>
    <row r="748" spans="1:140" ht="14.5">
      <c r="A748" s="28"/>
      <c r="B748" s="28"/>
      <c r="C748" s="29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78"/>
      <c r="AD748" s="78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  <c r="DL748" s="29"/>
      <c r="DM748" s="29"/>
      <c r="DN748" s="29"/>
      <c r="DO748" s="29"/>
      <c r="DP748" s="29"/>
      <c r="DQ748" s="29"/>
      <c r="DR748" s="29"/>
      <c r="DS748" s="29"/>
      <c r="DT748" s="29"/>
      <c r="DU748" s="29"/>
      <c r="DV748" s="29"/>
      <c r="DW748" s="29"/>
      <c r="DX748" s="29"/>
      <c r="DY748" s="29"/>
      <c r="DZ748" s="29"/>
      <c r="EA748" s="29"/>
      <c r="EB748" s="29"/>
      <c r="EC748" s="29"/>
      <c r="ED748" s="29"/>
      <c r="EE748" s="29"/>
      <c r="EF748" s="29"/>
      <c r="EG748" s="29"/>
      <c r="EH748" s="29"/>
      <c r="EI748" s="29"/>
      <c r="EJ748" s="29"/>
    </row>
    <row r="749" spans="1:140" ht="14.5">
      <c r="A749" s="28"/>
      <c r="B749" s="28"/>
      <c r="C749" s="29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78"/>
      <c r="AD749" s="78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  <c r="DL749" s="29"/>
      <c r="DM749" s="29"/>
      <c r="DN749" s="29"/>
      <c r="DO749" s="29"/>
      <c r="DP749" s="29"/>
      <c r="DQ749" s="29"/>
      <c r="DR749" s="29"/>
      <c r="DS749" s="29"/>
      <c r="DT749" s="29"/>
      <c r="DU749" s="29"/>
      <c r="DV749" s="29"/>
      <c r="DW749" s="29"/>
      <c r="DX749" s="29"/>
      <c r="DY749" s="29"/>
      <c r="DZ749" s="29"/>
      <c r="EA749" s="29"/>
      <c r="EB749" s="29"/>
      <c r="EC749" s="29"/>
      <c r="ED749" s="29"/>
      <c r="EE749" s="29"/>
      <c r="EF749" s="29"/>
      <c r="EG749" s="29"/>
      <c r="EH749" s="29"/>
      <c r="EI749" s="29"/>
      <c r="EJ749" s="29"/>
    </row>
    <row r="750" spans="1:140" ht="14.5">
      <c r="A750" s="28"/>
      <c r="B750" s="28"/>
      <c r="C750" s="29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78"/>
      <c r="AD750" s="78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  <c r="DL750" s="29"/>
      <c r="DM750" s="29"/>
      <c r="DN750" s="29"/>
      <c r="DO750" s="29"/>
      <c r="DP750" s="29"/>
      <c r="DQ750" s="29"/>
      <c r="DR750" s="29"/>
      <c r="DS750" s="29"/>
      <c r="DT750" s="29"/>
      <c r="DU750" s="29"/>
      <c r="DV750" s="29"/>
      <c r="DW750" s="29"/>
      <c r="DX750" s="29"/>
      <c r="DY750" s="29"/>
      <c r="DZ750" s="29"/>
      <c r="EA750" s="29"/>
      <c r="EB750" s="29"/>
      <c r="EC750" s="29"/>
      <c r="ED750" s="29"/>
      <c r="EE750" s="29"/>
      <c r="EF750" s="29"/>
      <c r="EG750" s="29"/>
      <c r="EH750" s="29"/>
      <c r="EI750" s="29"/>
      <c r="EJ750" s="29"/>
    </row>
    <row r="751" spans="1:140" ht="14.5">
      <c r="A751" s="28"/>
      <c r="B751" s="28"/>
      <c r="C751" s="29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78"/>
      <c r="AD751" s="78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  <c r="DL751" s="29"/>
      <c r="DM751" s="29"/>
      <c r="DN751" s="29"/>
      <c r="DO751" s="29"/>
      <c r="DP751" s="29"/>
      <c r="DQ751" s="29"/>
      <c r="DR751" s="29"/>
      <c r="DS751" s="29"/>
      <c r="DT751" s="29"/>
      <c r="DU751" s="29"/>
      <c r="DV751" s="29"/>
      <c r="DW751" s="29"/>
      <c r="DX751" s="29"/>
      <c r="DY751" s="29"/>
      <c r="DZ751" s="29"/>
      <c r="EA751" s="29"/>
      <c r="EB751" s="29"/>
      <c r="EC751" s="29"/>
      <c r="ED751" s="29"/>
      <c r="EE751" s="29"/>
      <c r="EF751" s="29"/>
      <c r="EG751" s="29"/>
      <c r="EH751" s="29"/>
      <c r="EI751" s="29"/>
      <c r="EJ751" s="29"/>
    </row>
    <row r="752" spans="1:140" ht="14.5">
      <c r="A752" s="28"/>
      <c r="B752" s="28"/>
      <c r="C752" s="29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78"/>
      <c r="AD752" s="78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  <c r="DL752" s="29"/>
      <c r="DM752" s="29"/>
      <c r="DN752" s="29"/>
      <c r="DO752" s="29"/>
      <c r="DP752" s="29"/>
      <c r="DQ752" s="29"/>
      <c r="DR752" s="29"/>
      <c r="DS752" s="29"/>
      <c r="DT752" s="29"/>
      <c r="DU752" s="29"/>
      <c r="DV752" s="29"/>
      <c r="DW752" s="29"/>
      <c r="DX752" s="29"/>
      <c r="DY752" s="29"/>
      <c r="DZ752" s="29"/>
      <c r="EA752" s="29"/>
      <c r="EB752" s="29"/>
      <c r="EC752" s="29"/>
      <c r="ED752" s="29"/>
      <c r="EE752" s="29"/>
      <c r="EF752" s="29"/>
      <c r="EG752" s="29"/>
      <c r="EH752" s="29"/>
      <c r="EI752" s="29"/>
      <c r="EJ752" s="29"/>
    </row>
    <row r="753" spans="1:140" ht="14.5">
      <c r="A753" s="28"/>
      <c r="B753" s="28"/>
      <c r="C753" s="29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78"/>
      <c r="AD753" s="78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  <c r="DM753" s="29"/>
      <c r="DN753" s="29"/>
      <c r="DO753" s="29"/>
      <c r="DP753" s="29"/>
      <c r="DQ753" s="29"/>
      <c r="DR753" s="29"/>
      <c r="DS753" s="29"/>
      <c r="DT753" s="29"/>
      <c r="DU753" s="29"/>
      <c r="DV753" s="29"/>
      <c r="DW753" s="29"/>
      <c r="DX753" s="29"/>
      <c r="DY753" s="29"/>
      <c r="DZ753" s="29"/>
      <c r="EA753" s="29"/>
      <c r="EB753" s="29"/>
      <c r="EC753" s="29"/>
      <c r="ED753" s="29"/>
      <c r="EE753" s="29"/>
      <c r="EF753" s="29"/>
      <c r="EG753" s="29"/>
      <c r="EH753" s="29"/>
      <c r="EI753" s="29"/>
      <c r="EJ753" s="29"/>
    </row>
    <row r="754" spans="1:140" ht="14.5">
      <c r="A754" s="28"/>
      <c r="B754" s="28"/>
      <c r="C754" s="29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78"/>
      <c r="AD754" s="78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  <c r="DL754" s="29"/>
      <c r="DM754" s="29"/>
      <c r="DN754" s="29"/>
      <c r="DO754" s="29"/>
      <c r="DP754" s="29"/>
      <c r="DQ754" s="29"/>
      <c r="DR754" s="29"/>
      <c r="DS754" s="29"/>
      <c r="DT754" s="29"/>
      <c r="DU754" s="29"/>
      <c r="DV754" s="29"/>
      <c r="DW754" s="29"/>
      <c r="DX754" s="29"/>
      <c r="DY754" s="29"/>
      <c r="DZ754" s="29"/>
      <c r="EA754" s="29"/>
      <c r="EB754" s="29"/>
      <c r="EC754" s="29"/>
      <c r="ED754" s="29"/>
      <c r="EE754" s="29"/>
      <c r="EF754" s="29"/>
      <c r="EG754" s="29"/>
      <c r="EH754" s="29"/>
      <c r="EI754" s="29"/>
      <c r="EJ754" s="29"/>
    </row>
    <row r="755" spans="1:140" ht="14.5">
      <c r="A755" s="28"/>
      <c r="B755" s="28"/>
      <c r="C755" s="29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78"/>
      <c r="AD755" s="78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  <c r="DL755" s="29"/>
      <c r="DM755" s="29"/>
      <c r="DN755" s="29"/>
      <c r="DO755" s="29"/>
      <c r="DP755" s="29"/>
      <c r="DQ755" s="29"/>
      <c r="DR755" s="29"/>
      <c r="DS755" s="29"/>
      <c r="DT755" s="29"/>
      <c r="DU755" s="29"/>
      <c r="DV755" s="29"/>
      <c r="DW755" s="29"/>
      <c r="DX755" s="29"/>
      <c r="DY755" s="29"/>
      <c r="DZ755" s="29"/>
      <c r="EA755" s="29"/>
      <c r="EB755" s="29"/>
      <c r="EC755" s="29"/>
      <c r="ED755" s="29"/>
      <c r="EE755" s="29"/>
      <c r="EF755" s="29"/>
      <c r="EG755" s="29"/>
      <c r="EH755" s="29"/>
      <c r="EI755" s="29"/>
      <c r="EJ755" s="29"/>
    </row>
    <row r="756" spans="1:140" ht="14.5">
      <c r="A756" s="28"/>
      <c r="B756" s="28"/>
      <c r="C756" s="2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78"/>
      <c r="AD756" s="78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  <c r="DL756" s="29"/>
      <c r="DM756" s="29"/>
      <c r="DN756" s="29"/>
      <c r="DO756" s="29"/>
      <c r="DP756" s="29"/>
      <c r="DQ756" s="29"/>
      <c r="DR756" s="29"/>
      <c r="DS756" s="29"/>
      <c r="DT756" s="29"/>
      <c r="DU756" s="29"/>
      <c r="DV756" s="29"/>
      <c r="DW756" s="29"/>
      <c r="DX756" s="29"/>
      <c r="DY756" s="29"/>
      <c r="DZ756" s="29"/>
      <c r="EA756" s="29"/>
      <c r="EB756" s="29"/>
      <c r="EC756" s="29"/>
      <c r="ED756" s="29"/>
      <c r="EE756" s="29"/>
      <c r="EF756" s="29"/>
      <c r="EG756" s="29"/>
      <c r="EH756" s="29"/>
      <c r="EI756" s="29"/>
      <c r="EJ756" s="29"/>
    </row>
    <row r="757" spans="1:140" ht="14.5">
      <c r="A757" s="28"/>
      <c r="B757" s="28"/>
      <c r="C757" s="29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78"/>
      <c r="AD757" s="78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  <c r="DL757" s="29"/>
      <c r="DM757" s="29"/>
      <c r="DN757" s="29"/>
      <c r="DO757" s="29"/>
      <c r="DP757" s="29"/>
      <c r="DQ757" s="29"/>
      <c r="DR757" s="29"/>
      <c r="DS757" s="29"/>
      <c r="DT757" s="29"/>
      <c r="DU757" s="29"/>
      <c r="DV757" s="29"/>
      <c r="DW757" s="29"/>
      <c r="DX757" s="29"/>
      <c r="DY757" s="29"/>
      <c r="DZ757" s="29"/>
      <c r="EA757" s="29"/>
      <c r="EB757" s="29"/>
      <c r="EC757" s="29"/>
      <c r="ED757" s="29"/>
      <c r="EE757" s="29"/>
      <c r="EF757" s="29"/>
      <c r="EG757" s="29"/>
      <c r="EH757" s="29"/>
      <c r="EI757" s="29"/>
      <c r="EJ757" s="29"/>
    </row>
    <row r="758" spans="1:140" ht="14.5">
      <c r="A758" s="28"/>
      <c r="B758" s="28"/>
      <c r="C758" s="29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78"/>
      <c r="AD758" s="78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  <c r="DL758" s="29"/>
      <c r="DM758" s="29"/>
      <c r="DN758" s="29"/>
      <c r="DO758" s="29"/>
      <c r="DP758" s="29"/>
      <c r="DQ758" s="29"/>
      <c r="DR758" s="29"/>
      <c r="DS758" s="29"/>
      <c r="DT758" s="29"/>
      <c r="DU758" s="29"/>
      <c r="DV758" s="29"/>
      <c r="DW758" s="29"/>
      <c r="DX758" s="29"/>
      <c r="DY758" s="29"/>
      <c r="DZ758" s="29"/>
      <c r="EA758" s="29"/>
      <c r="EB758" s="29"/>
      <c r="EC758" s="29"/>
      <c r="ED758" s="29"/>
      <c r="EE758" s="29"/>
      <c r="EF758" s="29"/>
      <c r="EG758" s="29"/>
      <c r="EH758" s="29"/>
      <c r="EI758" s="29"/>
      <c r="EJ758" s="29"/>
    </row>
    <row r="759" spans="1:140" ht="14.5">
      <c r="A759" s="28"/>
      <c r="B759" s="28"/>
      <c r="C759" s="29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78"/>
      <c r="AD759" s="78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  <c r="DL759" s="29"/>
      <c r="DM759" s="29"/>
      <c r="DN759" s="29"/>
      <c r="DO759" s="29"/>
      <c r="DP759" s="29"/>
      <c r="DQ759" s="29"/>
      <c r="DR759" s="29"/>
      <c r="DS759" s="29"/>
      <c r="DT759" s="29"/>
      <c r="DU759" s="29"/>
      <c r="DV759" s="29"/>
      <c r="DW759" s="29"/>
      <c r="DX759" s="29"/>
      <c r="DY759" s="29"/>
      <c r="DZ759" s="29"/>
      <c r="EA759" s="29"/>
      <c r="EB759" s="29"/>
      <c r="EC759" s="29"/>
      <c r="ED759" s="29"/>
      <c r="EE759" s="29"/>
      <c r="EF759" s="29"/>
      <c r="EG759" s="29"/>
      <c r="EH759" s="29"/>
      <c r="EI759" s="29"/>
      <c r="EJ759" s="29"/>
    </row>
    <row r="760" spans="1:140" ht="14.5">
      <c r="A760" s="28"/>
      <c r="B760" s="28"/>
      <c r="C760" s="29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78"/>
      <c r="AD760" s="78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  <c r="DL760" s="29"/>
      <c r="DM760" s="29"/>
      <c r="DN760" s="29"/>
      <c r="DO760" s="29"/>
      <c r="DP760" s="29"/>
      <c r="DQ760" s="29"/>
      <c r="DR760" s="29"/>
      <c r="DS760" s="29"/>
      <c r="DT760" s="29"/>
      <c r="DU760" s="29"/>
      <c r="DV760" s="29"/>
      <c r="DW760" s="29"/>
      <c r="DX760" s="29"/>
      <c r="DY760" s="29"/>
      <c r="DZ760" s="29"/>
      <c r="EA760" s="29"/>
      <c r="EB760" s="29"/>
      <c r="EC760" s="29"/>
      <c r="ED760" s="29"/>
      <c r="EE760" s="29"/>
      <c r="EF760" s="29"/>
      <c r="EG760" s="29"/>
      <c r="EH760" s="29"/>
      <c r="EI760" s="29"/>
      <c r="EJ760" s="29"/>
    </row>
    <row r="761" spans="1:140" ht="14.5">
      <c r="A761" s="28"/>
      <c r="B761" s="28"/>
      <c r="C761" s="29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78"/>
      <c r="AD761" s="78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  <c r="DL761" s="29"/>
      <c r="DM761" s="29"/>
      <c r="DN761" s="29"/>
      <c r="DO761" s="29"/>
      <c r="DP761" s="29"/>
      <c r="DQ761" s="29"/>
      <c r="DR761" s="29"/>
      <c r="DS761" s="29"/>
      <c r="DT761" s="29"/>
      <c r="DU761" s="29"/>
      <c r="DV761" s="29"/>
      <c r="DW761" s="29"/>
      <c r="DX761" s="29"/>
      <c r="DY761" s="29"/>
      <c r="DZ761" s="29"/>
      <c r="EA761" s="29"/>
      <c r="EB761" s="29"/>
      <c r="EC761" s="29"/>
      <c r="ED761" s="29"/>
      <c r="EE761" s="29"/>
      <c r="EF761" s="29"/>
      <c r="EG761" s="29"/>
      <c r="EH761" s="29"/>
      <c r="EI761" s="29"/>
      <c r="EJ761" s="29"/>
    </row>
    <row r="762" spans="1:140" ht="14.5">
      <c r="A762" s="28"/>
      <c r="B762" s="28"/>
      <c r="C762" s="29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78"/>
      <c r="AD762" s="78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  <c r="DL762" s="29"/>
      <c r="DM762" s="29"/>
      <c r="DN762" s="29"/>
      <c r="DO762" s="29"/>
      <c r="DP762" s="29"/>
      <c r="DQ762" s="29"/>
      <c r="DR762" s="29"/>
      <c r="DS762" s="29"/>
      <c r="DT762" s="29"/>
      <c r="DU762" s="29"/>
      <c r="DV762" s="29"/>
      <c r="DW762" s="29"/>
      <c r="DX762" s="29"/>
      <c r="DY762" s="29"/>
      <c r="DZ762" s="29"/>
      <c r="EA762" s="29"/>
      <c r="EB762" s="29"/>
      <c r="EC762" s="29"/>
      <c r="ED762" s="29"/>
      <c r="EE762" s="29"/>
      <c r="EF762" s="29"/>
      <c r="EG762" s="29"/>
      <c r="EH762" s="29"/>
      <c r="EI762" s="29"/>
      <c r="EJ762" s="29"/>
    </row>
    <row r="763" spans="1:140" ht="14.5">
      <c r="A763" s="28"/>
      <c r="B763" s="28"/>
      <c r="C763" s="29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78"/>
      <c r="AD763" s="78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  <c r="DL763" s="29"/>
      <c r="DM763" s="29"/>
      <c r="DN763" s="29"/>
      <c r="DO763" s="29"/>
      <c r="DP763" s="29"/>
      <c r="DQ763" s="29"/>
      <c r="DR763" s="29"/>
      <c r="DS763" s="29"/>
      <c r="DT763" s="29"/>
      <c r="DU763" s="29"/>
      <c r="DV763" s="29"/>
      <c r="DW763" s="29"/>
      <c r="DX763" s="29"/>
      <c r="DY763" s="29"/>
      <c r="DZ763" s="29"/>
      <c r="EA763" s="29"/>
      <c r="EB763" s="29"/>
      <c r="EC763" s="29"/>
      <c r="ED763" s="29"/>
      <c r="EE763" s="29"/>
      <c r="EF763" s="29"/>
      <c r="EG763" s="29"/>
      <c r="EH763" s="29"/>
      <c r="EI763" s="29"/>
      <c r="EJ763" s="29"/>
    </row>
    <row r="764" spans="1:140" ht="14.5">
      <c r="A764" s="28"/>
      <c r="B764" s="28"/>
      <c r="C764" s="29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78"/>
      <c r="AD764" s="78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  <c r="DL764" s="29"/>
      <c r="DM764" s="29"/>
      <c r="DN764" s="29"/>
      <c r="DO764" s="29"/>
      <c r="DP764" s="29"/>
      <c r="DQ764" s="29"/>
      <c r="DR764" s="29"/>
      <c r="DS764" s="29"/>
      <c r="DT764" s="29"/>
      <c r="DU764" s="29"/>
      <c r="DV764" s="29"/>
      <c r="DW764" s="29"/>
      <c r="DX764" s="29"/>
      <c r="DY764" s="29"/>
      <c r="DZ764" s="29"/>
      <c r="EA764" s="29"/>
      <c r="EB764" s="29"/>
      <c r="EC764" s="29"/>
      <c r="ED764" s="29"/>
      <c r="EE764" s="29"/>
      <c r="EF764" s="29"/>
      <c r="EG764" s="29"/>
      <c r="EH764" s="29"/>
      <c r="EI764" s="29"/>
      <c r="EJ764" s="29"/>
    </row>
    <row r="765" spans="1:140" ht="14.5">
      <c r="A765" s="28"/>
      <c r="B765" s="28"/>
      <c r="C765" s="29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78"/>
      <c r="AD765" s="78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  <c r="DL765" s="29"/>
      <c r="DM765" s="29"/>
      <c r="DN765" s="29"/>
      <c r="DO765" s="29"/>
      <c r="DP765" s="29"/>
      <c r="DQ765" s="29"/>
      <c r="DR765" s="29"/>
      <c r="DS765" s="29"/>
      <c r="DT765" s="29"/>
      <c r="DU765" s="29"/>
      <c r="DV765" s="29"/>
      <c r="DW765" s="29"/>
      <c r="DX765" s="29"/>
      <c r="DY765" s="29"/>
      <c r="DZ765" s="29"/>
      <c r="EA765" s="29"/>
      <c r="EB765" s="29"/>
      <c r="EC765" s="29"/>
      <c r="ED765" s="29"/>
      <c r="EE765" s="29"/>
      <c r="EF765" s="29"/>
      <c r="EG765" s="29"/>
      <c r="EH765" s="29"/>
      <c r="EI765" s="29"/>
      <c r="EJ765" s="29"/>
    </row>
    <row r="766" spans="1:140" ht="14.5">
      <c r="A766" s="28"/>
      <c r="B766" s="28"/>
      <c r="C766" s="29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78"/>
      <c r="AD766" s="78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  <c r="DL766" s="29"/>
      <c r="DM766" s="29"/>
      <c r="DN766" s="29"/>
      <c r="DO766" s="29"/>
      <c r="DP766" s="29"/>
      <c r="DQ766" s="29"/>
      <c r="DR766" s="29"/>
      <c r="DS766" s="29"/>
      <c r="DT766" s="29"/>
      <c r="DU766" s="29"/>
      <c r="DV766" s="29"/>
      <c r="DW766" s="29"/>
      <c r="DX766" s="29"/>
      <c r="DY766" s="29"/>
      <c r="DZ766" s="29"/>
      <c r="EA766" s="29"/>
      <c r="EB766" s="29"/>
      <c r="EC766" s="29"/>
      <c r="ED766" s="29"/>
      <c r="EE766" s="29"/>
      <c r="EF766" s="29"/>
      <c r="EG766" s="29"/>
      <c r="EH766" s="29"/>
      <c r="EI766" s="29"/>
      <c r="EJ766" s="29"/>
    </row>
    <row r="767" spans="1:140" ht="14.5">
      <c r="A767" s="28"/>
      <c r="B767" s="28"/>
      <c r="C767" s="29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78"/>
      <c r="AD767" s="78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  <c r="DL767" s="29"/>
      <c r="DM767" s="29"/>
      <c r="DN767" s="29"/>
      <c r="DO767" s="29"/>
      <c r="DP767" s="29"/>
      <c r="DQ767" s="29"/>
      <c r="DR767" s="29"/>
      <c r="DS767" s="29"/>
      <c r="DT767" s="29"/>
      <c r="DU767" s="29"/>
      <c r="DV767" s="29"/>
      <c r="DW767" s="29"/>
      <c r="DX767" s="29"/>
      <c r="DY767" s="29"/>
      <c r="DZ767" s="29"/>
      <c r="EA767" s="29"/>
      <c r="EB767" s="29"/>
      <c r="EC767" s="29"/>
      <c r="ED767" s="29"/>
      <c r="EE767" s="29"/>
      <c r="EF767" s="29"/>
      <c r="EG767" s="29"/>
      <c r="EH767" s="29"/>
      <c r="EI767" s="29"/>
      <c r="EJ767" s="29"/>
    </row>
    <row r="768" spans="1:140" ht="14.5">
      <c r="A768" s="28"/>
      <c r="B768" s="28"/>
      <c r="C768" s="29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78"/>
      <c r="AD768" s="78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  <c r="DL768" s="29"/>
      <c r="DM768" s="29"/>
      <c r="DN768" s="29"/>
      <c r="DO768" s="29"/>
      <c r="DP768" s="29"/>
      <c r="DQ768" s="29"/>
      <c r="DR768" s="29"/>
      <c r="DS768" s="29"/>
      <c r="DT768" s="29"/>
      <c r="DU768" s="29"/>
      <c r="DV768" s="29"/>
      <c r="DW768" s="29"/>
      <c r="DX768" s="29"/>
      <c r="DY768" s="29"/>
      <c r="DZ768" s="29"/>
      <c r="EA768" s="29"/>
      <c r="EB768" s="29"/>
      <c r="EC768" s="29"/>
      <c r="ED768" s="29"/>
      <c r="EE768" s="29"/>
      <c r="EF768" s="29"/>
      <c r="EG768" s="29"/>
      <c r="EH768" s="29"/>
      <c r="EI768" s="29"/>
      <c r="EJ768" s="29"/>
    </row>
    <row r="769" spans="1:140" ht="14.5">
      <c r="A769" s="28"/>
      <c r="B769" s="28"/>
      <c r="C769" s="29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78"/>
      <c r="AD769" s="78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  <c r="DL769" s="29"/>
      <c r="DM769" s="29"/>
      <c r="DN769" s="29"/>
      <c r="DO769" s="29"/>
      <c r="DP769" s="29"/>
      <c r="DQ769" s="29"/>
      <c r="DR769" s="29"/>
      <c r="DS769" s="29"/>
      <c r="DT769" s="29"/>
      <c r="DU769" s="29"/>
      <c r="DV769" s="29"/>
      <c r="DW769" s="29"/>
      <c r="DX769" s="29"/>
      <c r="DY769" s="29"/>
      <c r="DZ769" s="29"/>
      <c r="EA769" s="29"/>
      <c r="EB769" s="29"/>
      <c r="EC769" s="29"/>
      <c r="ED769" s="29"/>
      <c r="EE769" s="29"/>
      <c r="EF769" s="29"/>
      <c r="EG769" s="29"/>
      <c r="EH769" s="29"/>
      <c r="EI769" s="29"/>
      <c r="EJ769" s="29"/>
    </row>
    <row r="770" spans="1:140" ht="14.5">
      <c r="A770" s="28"/>
      <c r="B770" s="28"/>
      <c r="C770" s="29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78"/>
      <c r="AD770" s="78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  <c r="DM770" s="29"/>
      <c r="DN770" s="29"/>
      <c r="DO770" s="29"/>
      <c r="DP770" s="29"/>
      <c r="DQ770" s="29"/>
      <c r="DR770" s="29"/>
      <c r="DS770" s="29"/>
      <c r="DT770" s="29"/>
      <c r="DU770" s="29"/>
      <c r="DV770" s="29"/>
      <c r="DW770" s="29"/>
      <c r="DX770" s="29"/>
      <c r="DY770" s="29"/>
      <c r="DZ770" s="29"/>
      <c r="EA770" s="29"/>
      <c r="EB770" s="29"/>
      <c r="EC770" s="29"/>
      <c r="ED770" s="29"/>
      <c r="EE770" s="29"/>
      <c r="EF770" s="29"/>
      <c r="EG770" s="29"/>
      <c r="EH770" s="29"/>
      <c r="EI770" s="29"/>
      <c r="EJ770" s="29"/>
    </row>
    <row r="771" spans="1:140" ht="14.5">
      <c r="A771" s="28"/>
      <c r="B771" s="28"/>
      <c r="C771" s="29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78"/>
      <c r="AD771" s="78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  <c r="DL771" s="29"/>
      <c r="DM771" s="29"/>
      <c r="DN771" s="29"/>
      <c r="DO771" s="29"/>
      <c r="DP771" s="29"/>
      <c r="DQ771" s="29"/>
      <c r="DR771" s="29"/>
      <c r="DS771" s="29"/>
      <c r="DT771" s="29"/>
      <c r="DU771" s="29"/>
      <c r="DV771" s="29"/>
      <c r="DW771" s="29"/>
      <c r="DX771" s="29"/>
      <c r="DY771" s="29"/>
      <c r="DZ771" s="29"/>
      <c r="EA771" s="29"/>
      <c r="EB771" s="29"/>
      <c r="EC771" s="29"/>
      <c r="ED771" s="29"/>
      <c r="EE771" s="29"/>
      <c r="EF771" s="29"/>
      <c r="EG771" s="29"/>
      <c r="EH771" s="29"/>
      <c r="EI771" s="29"/>
      <c r="EJ771" s="29"/>
    </row>
    <row r="772" spans="1:140" ht="14.5">
      <c r="A772" s="28"/>
      <c r="B772" s="28"/>
      <c r="C772" s="29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78"/>
      <c r="AD772" s="78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  <c r="DL772" s="29"/>
      <c r="DM772" s="29"/>
      <c r="DN772" s="29"/>
      <c r="DO772" s="29"/>
      <c r="DP772" s="29"/>
      <c r="DQ772" s="29"/>
      <c r="DR772" s="29"/>
      <c r="DS772" s="29"/>
      <c r="DT772" s="29"/>
      <c r="DU772" s="29"/>
      <c r="DV772" s="29"/>
      <c r="DW772" s="29"/>
      <c r="DX772" s="29"/>
      <c r="DY772" s="29"/>
      <c r="DZ772" s="29"/>
      <c r="EA772" s="29"/>
      <c r="EB772" s="29"/>
      <c r="EC772" s="29"/>
      <c r="ED772" s="29"/>
      <c r="EE772" s="29"/>
      <c r="EF772" s="29"/>
      <c r="EG772" s="29"/>
      <c r="EH772" s="29"/>
      <c r="EI772" s="29"/>
      <c r="EJ772" s="29"/>
    </row>
    <row r="773" spans="1:140" ht="14.5">
      <c r="A773" s="28"/>
      <c r="B773" s="28"/>
      <c r="C773" s="29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78"/>
      <c r="AD773" s="78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  <c r="DM773" s="29"/>
      <c r="DN773" s="29"/>
      <c r="DO773" s="29"/>
      <c r="DP773" s="29"/>
      <c r="DQ773" s="29"/>
      <c r="DR773" s="29"/>
      <c r="DS773" s="29"/>
      <c r="DT773" s="29"/>
      <c r="DU773" s="29"/>
      <c r="DV773" s="29"/>
      <c r="DW773" s="29"/>
      <c r="DX773" s="29"/>
      <c r="DY773" s="29"/>
      <c r="DZ773" s="29"/>
      <c r="EA773" s="29"/>
      <c r="EB773" s="29"/>
      <c r="EC773" s="29"/>
      <c r="ED773" s="29"/>
      <c r="EE773" s="29"/>
      <c r="EF773" s="29"/>
      <c r="EG773" s="29"/>
      <c r="EH773" s="29"/>
      <c r="EI773" s="29"/>
      <c r="EJ773" s="29"/>
    </row>
    <row r="774" spans="1:140" ht="14.5">
      <c r="A774" s="28"/>
      <c r="B774" s="28"/>
      <c r="C774" s="2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78"/>
      <c r="AD774" s="78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  <c r="DL774" s="29"/>
      <c r="DM774" s="29"/>
      <c r="DN774" s="29"/>
      <c r="DO774" s="29"/>
      <c r="DP774" s="29"/>
      <c r="DQ774" s="29"/>
      <c r="DR774" s="29"/>
      <c r="DS774" s="29"/>
      <c r="DT774" s="29"/>
      <c r="DU774" s="29"/>
      <c r="DV774" s="29"/>
      <c r="DW774" s="29"/>
      <c r="DX774" s="29"/>
      <c r="DY774" s="29"/>
      <c r="DZ774" s="29"/>
      <c r="EA774" s="29"/>
      <c r="EB774" s="29"/>
      <c r="EC774" s="29"/>
      <c r="ED774" s="29"/>
      <c r="EE774" s="29"/>
      <c r="EF774" s="29"/>
      <c r="EG774" s="29"/>
      <c r="EH774" s="29"/>
      <c r="EI774" s="29"/>
      <c r="EJ774" s="29"/>
    </row>
    <row r="775" spans="1:140" ht="14.5">
      <c r="A775" s="28"/>
      <c r="B775" s="28"/>
      <c r="C775" s="29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78"/>
      <c r="AD775" s="78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  <c r="DL775" s="29"/>
      <c r="DM775" s="29"/>
      <c r="DN775" s="29"/>
      <c r="DO775" s="29"/>
      <c r="DP775" s="29"/>
      <c r="DQ775" s="29"/>
      <c r="DR775" s="29"/>
      <c r="DS775" s="29"/>
      <c r="DT775" s="29"/>
      <c r="DU775" s="29"/>
      <c r="DV775" s="29"/>
      <c r="DW775" s="29"/>
      <c r="DX775" s="29"/>
      <c r="DY775" s="29"/>
      <c r="DZ775" s="29"/>
      <c r="EA775" s="29"/>
      <c r="EB775" s="29"/>
      <c r="EC775" s="29"/>
      <c r="ED775" s="29"/>
      <c r="EE775" s="29"/>
      <c r="EF775" s="29"/>
      <c r="EG775" s="29"/>
      <c r="EH775" s="29"/>
      <c r="EI775" s="29"/>
      <c r="EJ775" s="29"/>
    </row>
    <row r="776" spans="1:140" ht="14.5">
      <c r="A776" s="28"/>
      <c r="B776" s="28"/>
      <c r="C776" s="29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78"/>
      <c r="AD776" s="78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  <c r="DM776" s="29"/>
      <c r="DN776" s="29"/>
      <c r="DO776" s="29"/>
      <c r="DP776" s="29"/>
      <c r="DQ776" s="29"/>
      <c r="DR776" s="29"/>
      <c r="DS776" s="29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</row>
    <row r="777" spans="1:140" ht="14.5">
      <c r="A777" s="28"/>
      <c r="B777" s="28"/>
      <c r="C777" s="29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78"/>
      <c r="AD777" s="78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  <c r="DL777" s="29"/>
      <c r="DM777" s="29"/>
      <c r="DN777" s="29"/>
      <c r="DO777" s="29"/>
      <c r="DP777" s="29"/>
      <c r="DQ777" s="29"/>
      <c r="DR777" s="29"/>
      <c r="DS777" s="29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  <c r="EG777" s="29"/>
      <c r="EH777" s="29"/>
      <c r="EI777" s="29"/>
      <c r="EJ777" s="29"/>
    </row>
    <row r="778" spans="1:140" ht="14.5">
      <c r="A778" s="28"/>
      <c r="B778" s="28"/>
      <c r="C778" s="29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78"/>
      <c r="AD778" s="78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  <c r="DL778" s="29"/>
      <c r="DM778" s="29"/>
      <c r="DN778" s="29"/>
      <c r="DO778" s="29"/>
      <c r="DP778" s="29"/>
      <c r="DQ778" s="29"/>
      <c r="DR778" s="29"/>
      <c r="DS778" s="29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  <c r="EG778" s="29"/>
      <c r="EH778" s="29"/>
      <c r="EI778" s="29"/>
      <c r="EJ778" s="29"/>
    </row>
    <row r="779" spans="1:140" ht="14.5">
      <c r="A779" s="28"/>
      <c r="B779" s="28"/>
      <c r="C779" s="29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78"/>
      <c r="AD779" s="78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  <c r="DL779" s="29"/>
      <c r="DM779" s="29"/>
      <c r="DN779" s="29"/>
      <c r="DO779" s="29"/>
      <c r="DP779" s="29"/>
      <c r="DQ779" s="29"/>
      <c r="DR779" s="29"/>
      <c r="DS779" s="29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  <c r="EG779" s="29"/>
      <c r="EH779" s="29"/>
      <c r="EI779" s="29"/>
      <c r="EJ779" s="29"/>
    </row>
    <row r="780" spans="1:140" ht="14.5">
      <c r="A780" s="28"/>
      <c r="B780" s="28"/>
      <c r="C780" s="29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78"/>
      <c r="AD780" s="78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  <c r="DL780" s="29"/>
      <c r="DM780" s="29"/>
      <c r="DN780" s="29"/>
      <c r="DO780" s="29"/>
      <c r="DP780" s="29"/>
      <c r="DQ780" s="29"/>
      <c r="DR780" s="29"/>
      <c r="DS780" s="29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  <c r="EG780" s="29"/>
      <c r="EH780" s="29"/>
      <c r="EI780" s="29"/>
      <c r="EJ780" s="29"/>
    </row>
    <row r="781" spans="1:140" ht="14.5">
      <c r="A781" s="28"/>
      <c r="B781" s="28"/>
      <c r="C781" s="29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78"/>
      <c r="AD781" s="78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  <c r="DM781" s="29"/>
      <c r="DN781" s="29"/>
      <c r="DO781" s="29"/>
      <c r="DP781" s="29"/>
      <c r="DQ781" s="29"/>
      <c r="DR781" s="29"/>
      <c r="DS781" s="29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</row>
    <row r="782" spans="1:140" ht="14.5">
      <c r="A782" s="28"/>
      <c r="B782" s="28"/>
      <c r="C782" s="29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78"/>
      <c r="AD782" s="78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  <c r="DL782" s="29"/>
      <c r="DM782" s="29"/>
      <c r="DN782" s="29"/>
      <c r="DO782" s="29"/>
      <c r="DP782" s="29"/>
      <c r="DQ782" s="29"/>
      <c r="DR782" s="29"/>
      <c r="DS782" s="29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  <c r="EG782" s="29"/>
      <c r="EH782" s="29"/>
      <c r="EI782" s="29"/>
      <c r="EJ782" s="29"/>
    </row>
    <row r="783" spans="1:140" ht="14.5">
      <c r="A783" s="28"/>
      <c r="B783" s="28"/>
      <c r="C783" s="29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78"/>
      <c r="AD783" s="78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  <c r="DL783" s="29"/>
      <c r="DM783" s="29"/>
      <c r="DN783" s="29"/>
      <c r="DO783" s="29"/>
      <c r="DP783" s="29"/>
      <c r="DQ783" s="29"/>
      <c r="DR783" s="29"/>
      <c r="DS783" s="29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  <c r="EG783" s="29"/>
      <c r="EH783" s="29"/>
      <c r="EI783" s="29"/>
      <c r="EJ783" s="29"/>
    </row>
    <row r="784" spans="1:140" ht="14.5">
      <c r="A784" s="28"/>
      <c r="B784" s="28"/>
      <c r="C784" s="29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78"/>
      <c r="AD784" s="78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  <c r="DL784" s="29"/>
      <c r="DM784" s="29"/>
      <c r="DN784" s="29"/>
      <c r="DO784" s="29"/>
      <c r="DP784" s="29"/>
      <c r="DQ784" s="29"/>
      <c r="DR784" s="29"/>
      <c r="DS784" s="29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  <c r="EG784" s="29"/>
      <c r="EH784" s="29"/>
      <c r="EI784" s="29"/>
      <c r="EJ784" s="29"/>
    </row>
    <row r="785" spans="1:140" ht="14.5">
      <c r="A785" s="28"/>
      <c r="B785" s="28"/>
      <c r="C785" s="29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78"/>
      <c r="AD785" s="78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  <c r="DL785" s="29"/>
      <c r="DM785" s="29"/>
      <c r="DN785" s="29"/>
      <c r="DO785" s="29"/>
      <c r="DP785" s="29"/>
      <c r="DQ785" s="29"/>
      <c r="DR785" s="29"/>
      <c r="DS785" s="29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  <c r="EG785" s="29"/>
      <c r="EH785" s="29"/>
      <c r="EI785" s="29"/>
      <c r="EJ785" s="29"/>
    </row>
    <row r="786" spans="1:140" ht="14.5">
      <c r="A786" s="28"/>
      <c r="B786" s="28"/>
      <c r="C786" s="29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78"/>
      <c r="AD786" s="78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  <c r="DL786" s="29"/>
      <c r="DM786" s="29"/>
      <c r="DN786" s="29"/>
      <c r="DO786" s="29"/>
      <c r="DP786" s="29"/>
      <c r="DQ786" s="29"/>
      <c r="DR786" s="29"/>
      <c r="DS786" s="29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  <c r="EG786" s="29"/>
      <c r="EH786" s="29"/>
      <c r="EI786" s="29"/>
      <c r="EJ786" s="29"/>
    </row>
    <row r="787" spans="1:140" ht="14.5">
      <c r="A787" s="28"/>
      <c r="B787" s="28"/>
      <c r="C787" s="29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78"/>
      <c r="AD787" s="78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  <c r="DL787" s="29"/>
      <c r="DM787" s="29"/>
      <c r="DN787" s="29"/>
      <c r="DO787" s="29"/>
      <c r="DP787" s="29"/>
      <c r="DQ787" s="29"/>
      <c r="DR787" s="29"/>
      <c r="DS787" s="29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  <c r="EG787" s="29"/>
      <c r="EH787" s="29"/>
      <c r="EI787" s="29"/>
      <c r="EJ787" s="29"/>
    </row>
    <row r="788" spans="1:140" ht="14.5">
      <c r="A788" s="28"/>
      <c r="B788" s="28"/>
      <c r="C788" s="29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78"/>
      <c r="AD788" s="78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  <c r="DL788" s="29"/>
      <c r="DM788" s="29"/>
      <c r="DN788" s="29"/>
      <c r="DO788" s="29"/>
      <c r="DP788" s="29"/>
      <c r="DQ788" s="29"/>
      <c r="DR788" s="29"/>
      <c r="DS788" s="29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  <c r="EG788" s="29"/>
      <c r="EH788" s="29"/>
      <c r="EI788" s="29"/>
      <c r="EJ788" s="29"/>
    </row>
    <row r="789" spans="1:140" ht="14.5">
      <c r="A789" s="28"/>
      <c r="B789" s="28"/>
      <c r="C789" s="29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78"/>
      <c r="AD789" s="78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  <c r="DL789" s="29"/>
      <c r="DM789" s="29"/>
      <c r="DN789" s="29"/>
      <c r="DO789" s="29"/>
      <c r="DP789" s="29"/>
      <c r="DQ789" s="29"/>
      <c r="DR789" s="29"/>
      <c r="DS789" s="29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  <c r="EG789" s="29"/>
      <c r="EH789" s="29"/>
      <c r="EI789" s="29"/>
      <c r="EJ789" s="29"/>
    </row>
    <row r="790" spans="1:140" ht="14.5">
      <c r="A790" s="28"/>
      <c r="B790" s="28"/>
      <c r="C790" s="29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78"/>
      <c r="AD790" s="78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  <c r="DL790" s="29"/>
      <c r="DM790" s="29"/>
      <c r="DN790" s="29"/>
      <c r="DO790" s="29"/>
      <c r="DP790" s="29"/>
      <c r="DQ790" s="29"/>
      <c r="DR790" s="29"/>
      <c r="DS790" s="29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  <c r="EG790" s="29"/>
      <c r="EH790" s="29"/>
      <c r="EI790" s="29"/>
      <c r="EJ790" s="29"/>
    </row>
    <row r="791" spans="1:140" ht="14.5">
      <c r="A791" s="28"/>
      <c r="B791" s="28"/>
      <c r="C791" s="29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78"/>
      <c r="AD791" s="78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  <c r="DL791" s="29"/>
      <c r="DM791" s="29"/>
      <c r="DN791" s="29"/>
      <c r="DO791" s="29"/>
      <c r="DP791" s="29"/>
      <c r="DQ791" s="29"/>
      <c r="DR791" s="29"/>
      <c r="DS791" s="29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  <c r="EG791" s="29"/>
      <c r="EH791" s="29"/>
      <c r="EI791" s="29"/>
      <c r="EJ791" s="29"/>
    </row>
    <row r="792" spans="1:140" ht="14.5">
      <c r="A792" s="28"/>
      <c r="B792" s="28"/>
      <c r="C792" s="2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78"/>
      <c r="AD792" s="78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  <c r="DL792" s="29"/>
      <c r="DM792" s="29"/>
      <c r="DN792" s="29"/>
      <c r="DO792" s="29"/>
      <c r="DP792" s="29"/>
      <c r="DQ792" s="29"/>
      <c r="DR792" s="29"/>
      <c r="DS792" s="29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  <c r="EG792" s="29"/>
      <c r="EH792" s="29"/>
      <c r="EI792" s="29"/>
      <c r="EJ792" s="29"/>
    </row>
    <row r="793" spans="1:140" ht="14.5">
      <c r="A793" s="28"/>
      <c r="B793" s="28"/>
      <c r="C793" s="29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78"/>
      <c r="AD793" s="78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  <c r="DL793" s="29"/>
      <c r="DM793" s="29"/>
      <c r="DN793" s="29"/>
      <c r="DO793" s="29"/>
      <c r="DP793" s="29"/>
      <c r="DQ793" s="29"/>
      <c r="DR793" s="29"/>
      <c r="DS793" s="29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  <c r="EG793" s="29"/>
      <c r="EH793" s="29"/>
      <c r="EI793" s="29"/>
      <c r="EJ793" s="29"/>
    </row>
    <row r="794" spans="1:140" ht="14.5">
      <c r="A794" s="28"/>
      <c r="B794" s="28"/>
      <c r="C794" s="29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78"/>
      <c r="AD794" s="78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  <c r="DL794" s="29"/>
      <c r="DM794" s="29"/>
      <c r="DN794" s="29"/>
      <c r="DO794" s="29"/>
      <c r="DP794" s="29"/>
      <c r="DQ794" s="29"/>
      <c r="DR794" s="29"/>
      <c r="DS794" s="29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  <c r="EG794" s="29"/>
      <c r="EH794" s="29"/>
      <c r="EI794" s="29"/>
      <c r="EJ794" s="29"/>
    </row>
    <row r="795" spans="1:140" ht="14.5">
      <c r="A795" s="28"/>
      <c r="B795" s="28"/>
      <c r="C795" s="29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78"/>
      <c r="AD795" s="78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  <c r="DL795" s="29"/>
      <c r="DM795" s="29"/>
      <c r="DN795" s="29"/>
      <c r="DO795" s="29"/>
      <c r="DP795" s="29"/>
      <c r="DQ795" s="29"/>
      <c r="DR795" s="29"/>
      <c r="DS795" s="29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  <c r="EG795" s="29"/>
      <c r="EH795" s="29"/>
      <c r="EI795" s="29"/>
      <c r="EJ795" s="29"/>
    </row>
    <row r="796" spans="1:140" ht="14.5">
      <c r="A796" s="28"/>
      <c r="B796" s="28"/>
      <c r="C796" s="29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78"/>
      <c r="AD796" s="78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  <c r="DL796" s="29"/>
      <c r="DM796" s="29"/>
      <c r="DN796" s="29"/>
      <c r="DO796" s="29"/>
      <c r="DP796" s="29"/>
      <c r="DQ796" s="29"/>
      <c r="DR796" s="29"/>
      <c r="DS796" s="29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  <c r="EG796" s="29"/>
      <c r="EH796" s="29"/>
      <c r="EI796" s="29"/>
      <c r="EJ796" s="29"/>
    </row>
    <row r="797" spans="1:140" ht="14.5">
      <c r="A797" s="28"/>
      <c r="B797" s="28"/>
      <c r="C797" s="29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78"/>
      <c r="AD797" s="78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</row>
    <row r="798" spans="1:140" ht="14.5">
      <c r="A798" s="28"/>
      <c r="B798" s="28"/>
      <c r="C798" s="29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78"/>
      <c r="AD798" s="78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  <c r="DL798" s="29"/>
      <c r="DM798" s="29"/>
      <c r="DN798" s="29"/>
      <c r="DO798" s="29"/>
      <c r="DP798" s="29"/>
      <c r="DQ798" s="29"/>
      <c r="DR798" s="29"/>
      <c r="DS798" s="29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  <c r="EG798" s="29"/>
      <c r="EH798" s="29"/>
      <c r="EI798" s="29"/>
      <c r="EJ798" s="29"/>
    </row>
    <row r="799" spans="1:140" ht="14.5">
      <c r="A799" s="28"/>
      <c r="B799" s="28"/>
      <c r="C799" s="29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78"/>
      <c r="AD799" s="78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  <c r="DL799" s="29"/>
      <c r="DM799" s="29"/>
      <c r="DN799" s="29"/>
      <c r="DO799" s="29"/>
      <c r="DP799" s="29"/>
      <c r="DQ799" s="29"/>
      <c r="DR799" s="29"/>
      <c r="DS799" s="29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  <c r="EG799" s="29"/>
      <c r="EH799" s="29"/>
      <c r="EI799" s="29"/>
      <c r="EJ799" s="29"/>
    </row>
    <row r="800" spans="1:140" ht="14.5">
      <c r="A800" s="28"/>
      <c r="B800" s="28"/>
      <c r="C800" s="29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78"/>
      <c r="AD800" s="78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  <c r="DL800" s="29"/>
      <c r="DM800" s="29"/>
      <c r="DN800" s="29"/>
      <c r="DO800" s="29"/>
      <c r="DP800" s="29"/>
      <c r="DQ800" s="29"/>
      <c r="DR800" s="29"/>
      <c r="DS800" s="29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  <c r="EG800" s="29"/>
      <c r="EH800" s="29"/>
      <c r="EI800" s="29"/>
      <c r="EJ800" s="29"/>
    </row>
    <row r="801" spans="1:140" ht="14.5">
      <c r="A801" s="28"/>
      <c r="B801" s="28"/>
      <c r="C801" s="29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78"/>
      <c r="AD801" s="78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  <c r="DM801" s="29"/>
      <c r="DN801" s="29"/>
      <c r="DO801" s="29"/>
      <c r="DP801" s="29"/>
      <c r="DQ801" s="29"/>
      <c r="DR801" s="29"/>
      <c r="DS801" s="29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</row>
    <row r="802" spans="1:140" ht="14.5">
      <c r="A802" s="28"/>
      <c r="B802" s="28"/>
      <c r="C802" s="29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78"/>
      <c r="AD802" s="78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  <c r="DM802" s="29"/>
      <c r="DN802" s="29"/>
      <c r="DO802" s="29"/>
      <c r="DP802" s="29"/>
      <c r="DQ802" s="29"/>
      <c r="DR802" s="29"/>
      <c r="DS802" s="29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</row>
    <row r="803" spans="1:140" ht="14.5">
      <c r="A803" s="28"/>
      <c r="B803" s="28"/>
      <c r="C803" s="29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78"/>
      <c r="AD803" s="78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  <c r="DL803" s="29"/>
      <c r="DM803" s="29"/>
      <c r="DN803" s="29"/>
      <c r="DO803" s="29"/>
      <c r="DP803" s="29"/>
      <c r="DQ803" s="29"/>
      <c r="DR803" s="29"/>
      <c r="DS803" s="29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  <c r="EG803" s="29"/>
      <c r="EH803" s="29"/>
      <c r="EI803" s="29"/>
      <c r="EJ803" s="29"/>
    </row>
    <row r="804" spans="1:140" ht="14.5">
      <c r="A804" s="28"/>
      <c r="B804" s="28"/>
      <c r="C804" s="29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78"/>
      <c r="AD804" s="78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  <c r="DL804" s="29"/>
      <c r="DM804" s="29"/>
      <c r="DN804" s="29"/>
      <c r="DO804" s="29"/>
      <c r="DP804" s="29"/>
      <c r="DQ804" s="29"/>
      <c r="DR804" s="29"/>
      <c r="DS804" s="29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  <c r="EG804" s="29"/>
      <c r="EH804" s="29"/>
      <c r="EI804" s="29"/>
      <c r="EJ804" s="29"/>
    </row>
    <row r="805" spans="1:140" ht="14.5">
      <c r="A805" s="28"/>
      <c r="B805" s="28"/>
      <c r="C805" s="29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78"/>
      <c r="AD805" s="78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  <c r="DL805" s="29"/>
      <c r="DM805" s="29"/>
      <c r="DN805" s="29"/>
      <c r="DO805" s="29"/>
      <c r="DP805" s="29"/>
      <c r="DQ805" s="29"/>
      <c r="DR805" s="29"/>
      <c r="DS805" s="29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  <c r="EG805" s="29"/>
      <c r="EH805" s="29"/>
      <c r="EI805" s="29"/>
      <c r="EJ805" s="29"/>
    </row>
    <row r="806" spans="1:140" ht="14.5">
      <c r="A806" s="28"/>
      <c r="B806" s="28"/>
      <c r="C806" s="29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78"/>
      <c r="AD806" s="78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  <c r="DL806" s="29"/>
      <c r="DM806" s="29"/>
      <c r="DN806" s="29"/>
      <c r="DO806" s="29"/>
      <c r="DP806" s="29"/>
      <c r="DQ806" s="29"/>
      <c r="DR806" s="29"/>
      <c r="DS806" s="29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  <c r="EG806" s="29"/>
      <c r="EH806" s="29"/>
      <c r="EI806" s="29"/>
      <c r="EJ806" s="29"/>
    </row>
    <row r="807" spans="1:140" ht="14.5">
      <c r="A807" s="28"/>
      <c r="B807" s="28"/>
      <c r="C807" s="29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78"/>
      <c r="AD807" s="78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  <c r="DL807" s="29"/>
      <c r="DM807" s="29"/>
      <c r="DN807" s="29"/>
      <c r="DO807" s="29"/>
      <c r="DP807" s="29"/>
      <c r="DQ807" s="29"/>
      <c r="DR807" s="29"/>
      <c r="DS807" s="29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  <c r="EG807" s="29"/>
      <c r="EH807" s="29"/>
      <c r="EI807" s="29"/>
      <c r="EJ807" s="29"/>
    </row>
    <row r="808" spans="1:140" ht="14.5">
      <c r="A808" s="28"/>
      <c r="B808" s="28"/>
      <c r="C808" s="29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78"/>
      <c r="AD808" s="78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  <c r="DM808" s="29"/>
      <c r="DN808" s="29"/>
      <c r="DO808" s="29"/>
      <c r="DP808" s="29"/>
      <c r="DQ808" s="29"/>
      <c r="DR808" s="29"/>
      <c r="DS808" s="29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</row>
    <row r="809" spans="1:140" ht="14.5">
      <c r="A809" s="28"/>
      <c r="B809" s="28"/>
      <c r="C809" s="29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78"/>
      <c r="AD809" s="78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  <c r="DL809" s="29"/>
      <c r="DM809" s="29"/>
      <c r="DN809" s="29"/>
      <c r="DO809" s="29"/>
      <c r="DP809" s="29"/>
      <c r="DQ809" s="29"/>
      <c r="DR809" s="29"/>
      <c r="DS809" s="29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  <c r="EG809" s="29"/>
      <c r="EH809" s="29"/>
      <c r="EI809" s="29"/>
      <c r="EJ809" s="29"/>
    </row>
    <row r="810" spans="1:140" ht="14.5">
      <c r="A810" s="28"/>
      <c r="B810" s="28"/>
      <c r="C810" s="29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78"/>
      <c r="AD810" s="78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  <c r="DL810" s="29"/>
      <c r="DM810" s="29"/>
      <c r="DN810" s="29"/>
      <c r="DO810" s="29"/>
      <c r="DP810" s="29"/>
      <c r="DQ810" s="29"/>
      <c r="DR810" s="29"/>
      <c r="DS810" s="29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  <c r="EG810" s="29"/>
      <c r="EH810" s="29"/>
      <c r="EI810" s="29"/>
      <c r="EJ810" s="29"/>
    </row>
    <row r="811" spans="1:140" ht="14.5">
      <c r="A811" s="28"/>
      <c r="B811" s="28"/>
      <c r="C811" s="29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78"/>
      <c r="AD811" s="78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  <c r="DL811" s="29"/>
      <c r="DM811" s="29"/>
      <c r="DN811" s="29"/>
      <c r="DO811" s="29"/>
      <c r="DP811" s="29"/>
      <c r="DQ811" s="29"/>
      <c r="DR811" s="29"/>
      <c r="DS811" s="29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  <c r="EG811" s="29"/>
      <c r="EH811" s="29"/>
      <c r="EI811" s="29"/>
      <c r="EJ811" s="29"/>
    </row>
    <row r="812" spans="1:140" ht="14.5">
      <c r="A812" s="28"/>
      <c r="B812" s="28"/>
      <c r="C812" s="29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78"/>
      <c r="AD812" s="78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  <c r="DM812" s="29"/>
      <c r="DN812" s="29"/>
      <c r="DO812" s="29"/>
      <c r="DP812" s="29"/>
      <c r="DQ812" s="29"/>
      <c r="DR812" s="29"/>
      <c r="DS812" s="29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</row>
    <row r="813" spans="1:140" ht="14.5">
      <c r="A813" s="28"/>
      <c r="B813" s="28"/>
      <c r="C813" s="29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78"/>
      <c r="AD813" s="78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  <c r="DM813" s="29"/>
      <c r="DN813" s="29"/>
      <c r="DO813" s="29"/>
      <c r="DP813" s="29"/>
      <c r="DQ813" s="29"/>
      <c r="DR813" s="29"/>
      <c r="DS813" s="29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</row>
    <row r="814" spans="1:140" ht="14.5">
      <c r="A814" s="28"/>
      <c r="B814" s="28"/>
      <c r="C814" s="29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78"/>
      <c r="AD814" s="78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  <c r="DL814" s="29"/>
      <c r="DM814" s="29"/>
      <c r="DN814" s="29"/>
      <c r="DO814" s="29"/>
      <c r="DP814" s="29"/>
      <c r="DQ814" s="29"/>
      <c r="DR814" s="29"/>
      <c r="DS814" s="29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  <c r="EG814" s="29"/>
      <c r="EH814" s="29"/>
      <c r="EI814" s="29"/>
      <c r="EJ814" s="29"/>
    </row>
    <row r="815" spans="1:140" ht="14.5">
      <c r="A815" s="28"/>
      <c r="B815" s="28"/>
      <c r="C815" s="29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78"/>
      <c r="AD815" s="78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  <c r="DL815" s="29"/>
      <c r="DM815" s="29"/>
      <c r="DN815" s="29"/>
      <c r="DO815" s="29"/>
      <c r="DP815" s="29"/>
      <c r="DQ815" s="29"/>
      <c r="DR815" s="29"/>
      <c r="DS815" s="29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  <c r="EG815" s="29"/>
      <c r="EH815" s="29"/>
      <c r="EI815" s="29"/>
      <c r="EJ815" s="29"/>
    </row>
    <row r="816" spans="1:140" ht="14.5">
      <c r="A816" s="28"/>
      <c r="B816" s="28"/>
      <c r="C816" s="29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78"/>
      <c r="AD816" s="78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  <c r="DL816" s="29"/>
      <c r="DM816" s="29"/>
      <c r="DN816" s="29"/>
      <c r="DO816" s="29"/>
      <c r="DP816" s="29"/>
      <c r="DQ816" s="29"/>
      <c r="DR816" s="29"/>
      <c r="DS816" s="29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  <c r="EG816" s="29"/>
      <c r="EH816" s="29"/>
      <c r="EI816" s="29"/>
      <c r="EJ816" s="29"/>
    </row>
    <row r="817" spans="1:140" ht="14.5">
      <c r="A817" s="28"/>
      <c r="B817" s="28"/>
      <c r="C817" s="29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78"/>
      <c r="AD817" s="78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  <c r="DL817" s="29"/>
      <c r="DM817" s="29"/>
      <c r="DN817" s="29"/>
      <c r="DO817" s="29"/>
      <c r="DP817" s="29"/>
      <c r="DQ817" s="29"/>
      <c r="DR817" s="29"/>
      <c r="DS817" s="29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  <c r="EG817" s="29"/>
      <c r="EH817" s="29"/>
      <c r="EI817" s="29"/>
      <c r="EJ817" s="29"/>
    </row>
    <row r="818" spans="1:140" ht="14.5">
      <c r="A818" s="28"/>
      <c r="B818" s="28"/>
      <c r="C818" s="29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78"/>
      <c r="AD818" s="78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  <c r="DM818" s="29"/>
      <c r="DN818" s="29"/>
      <c r="DO818" s="29"/>
      <c r="DP818" s="29"/>
      <c r="DQ818" s="29"/>
      <c r="DR818" s="29"/>
      <c r="DS818" s="29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</row>
    <row r="819" spans="1:140" ht="14.5">
      <c r="A819" s="28"/>
      <c r="B819" s="28"/>
      <c r="C819" s="29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78"/>
      <c r="AD819" s="78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  <c r="DL819" s="29"/>
      <c r="DM819" s="29"/>
      <c r="DN819" s="29"/>
      <c r="DO819" s="29"/>
      <c r="DP819" s="29"/>
      <c r="DQ819" s="29"/>
      <c r="DR819" s="29"/>
      <c r="DS819" s="29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  <c r="EG819" s="29"/>
      <c r="EH819" s="29"/>
      <c r="EI819" s="29"/>
      <c r="EJ819" s="29"/>
    </row>
    <row r="820" spans="1:140" ht="14.5">
      <c r="A820" s="28"/>
      <c r="B820" s="28"/>
      <c r="C820" s="29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78"/>
      <c r="AD820" s="78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  <c r="DL820" s="29"/>
      <c r="DM820" s="29"/>
      <c r="DN820" s="29"/>
      <c r="DO820" s="29"/>
      <c r="DP820" s="29"/>
      <c r="DQ820" s="29"/>
      <c r="DR820" s="29"/>
      <c r="DS820" s="29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  <c r="EG820" s="29"/>
      <c r="EH820" s="29"/>
      <c r="EI820" s="29"/>
      <c r="EJ820" s="29"/>
    </row>
    <row r="821" spans="1:140" ht="14.5">
      <c r="A821" s="28"/>
      <c r="B821" s="28"/>
      <c r="C821" s="29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78"/>
      <c r="AD821" s="78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  <c r="DM821" s="29"/>
      <c r="DN821" s="29"/>
      <c r="DO821" s="29"/>
      <c r="DP821" s="29"/>
      <c r="DQ821" s="29"/>
      <c r="DR821" s="29"/>
      <c r="DS821" s="29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</row>
    <row r="822" spans="1:140" ht="14.5">
      <c r="A822" s="28"/>
      <c r="B822" s="28"/>
      <c r="C822" s="29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78"/>
      <c r="AD822" s="78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  <c r="DM822" s="29"/>
      <c r="DN822" s="29"/>
      <c r="DO822" s="29"/>
      <c r="DP822" s="29"/>
      <c r="DQ822" s="29"/>
      <c r="DR822" s="29"/>
      <c r="DS822" s="29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</row>
    <row r="823" spans="1:140" ht="14.5">
      <c r="A823" s="28"/>
      <c r="B823" s="28"/>
      <c r="C823" s="29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78"/>
      <c r="AD823" s="78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  <c r="DL823" s="29"/>
      <c r="DM823" s="29"/>
      <c r="DN823" s="29"/>
      <c r="DO823" s="29"/>
      <c r="DP823" s="29"/>
      <c r="DQ823" s="29"/>
      <c r="DR823" s="29"/>
      <c r="DS823" s="29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  <c r="EG823" s="29"/>
      <c r="EH823" s="29"/>
      <c r="EI823" s="29"/>
      <c r="EJ823" s="29"/>
    </row>
    <row r="824" spans="1:140" ht="14.5">
      <c r="A824" s="28"/>
      <c r="B824" s="28"/>
      <c r="C824" s="29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78"/>
      <c r="AD824" s="78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  <c r="DL824" s="29"/>
      <c r="DM824" s="29"/>
      <c r="DN824" s="29"/>
      <c r="DO824" s="29"/>
      <c r="DP824" s="29"/>
      <c r="DQ824" s="29"/>
      <c r="DR824" s="29"/>
      <c r="DS824" s="29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  <c r="EG824" s="29"/>
      <c r="EH824" s="29"/>
      <c r="EI824" s="29"/>
      <c r="EJ824" s="29"/>
    </row>
    <row r="825" spans="1:140" ht="14.5">
      <c r="A825" s="28"/>
      <c r="B825" s="28"/>
      <c r="C825" s="29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78"/>
      <c r="AD825" s="78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  <c r="DL825" s="29"/>
      <c r="DM825" s="29"/>
      <c r="DN825" s="29"/>
      <c r="DO825" s="29"/>
      <c r="DP825" s="29"/>
      <c r="DQ825" s="29"/>
      <c r="DR825" s="29"/>
      <c r="DS825" s="29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  <c r="EG825" s="29"/>
      <c r="EH825" s="29"/>
      <c r="EI825" s="29"/>
      <c r="EJ825" s="29"/>
    </row>
    <row r="826" spans="1:140" ht="14.5">
      <c r="A826" s="28"/>
      <c r="B826" s="28"/>
      <c r="C826" s="29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78"/>
      <c r="AD826" s="78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  <c r="DL826" s="29"/>
      <c r="DM826" s="29"/>
      <c r="DN826" s="29"/>
      <c r="DO826" s="29"/>
      <c r="DP826" s="29"/>
      <c r="DQ826" s="29"/>
      <c r="DR826" s="29"/>
      <c r="DS826" s="29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  <c r="EG826" s="29"/>
      <c r="EH826" s="29"/>
      <c r="EI826" s="29"/>
      <c r="EJ826" s="29"/>
    </row>
    <row r="827" spans="1:140" ht="14.5">
      <c r="A827" s="28"/>
      <c r="B827" s="28"/>
      <c r="C827" s="29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78"/>
      <c r="AD827" s="78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  <c r="DL827" s="29"/>
      <c r="DM827" s="29"/>
      <c r="DN827" s="29"/>
      <c r="DO827" s="29"/>
      <c r="DP827" s="29"/>
      <c r="DQ827" s="29"/>
      <c r="DR827" s="29"/>
      <c r="DS827" s="29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  <c r="EG827" s="29"/>
      <c r="EH827" s="29"/>
      <c r="EI827" s="29"/>
      <c r="EJ827" s="29"/>
    </row>
    <row r="828" spans="1:140" ht="14.5">
      <c r="A828" s="28"/>
      <c r="B828" s="28"/>
      <c r="C828" s="2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78"/>
      <c r="AD828" s="78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  <c r="DL828" s="29"/>
      <c r="DM828" s="29"/>
      <c r="DN828" s="29"/>
      <c r="DO828" s="29"/>
      <c r="DP828" s="29"/>
      <c r="DQ828" s="29"/>
      <c r="DR828" s="29"/>
      <c r="DS828" s="29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  <c r="EG828" s="29"/>
      <c r="EH828" s="29"/>
      <c r="EI828" s="29"/>
      <c r="EJ828" s="29"/>
    </row>
    <row r="829" spans="1:140" ht="14.5">
      <c r="A829" s="28"/>
      <c r="B829" s="28"/>
      <c r="C829" s="29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78"/>
      <c r="AD829" s="78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  <c r="DM829" s="29"/>
      <c r="DN829" s="29"/>
      <c r="DO829" s="29"/>
      <c r="DP829" s="29"/>
      <c r="DQ829" s="29"/>
      <c r="DR829" s="29"/>
      <c r="DS829" s="29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</row>
    <row r="830" spans="1:140" ht="14.5">
      <c r="A830" s="28"/>
      <c r="B830" s="28"/>
      <c r="C830" s="29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78"/>
      <c r="AD830" s="78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  <c r="DL830" s="29"/>
      <c r="DM830" s="29"/>
      <c r="DN830" s="29"/>
      <c r="DO830" s="29"/>
      <c r="DP830" s="29"/>
      <c r="DQ830" s="29"/>
      <c r="DR830" s="29"/>
      <c r="DS830" s="29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  <c r="EG830" s="29"/>
      <c r="EH830" s="29"/>
      <c r="EI830" s="29"/>
      <c r="EJ830" s="29"/>
    </row>
    <row r="831" spans="1:140" ht="14.5">
      <c r="A831" s="28"/>
      <c r="B831" s="28"/>
      <c r="C831" s="29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78"/>
      <c r="AD831" s="78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  <c r="DL831" s="29"/>
      <c r="DM831" s="29"/>
      <c r="DN831" s="29"/>
      <c r="DO831" s="29"/>
      <c r="DP831" s="29"/>
      <c r="DQ831" s="29"/>
      <c r="DR831" s="29"/>
      <c r="DS831" s="29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  <c r="EG831" s="29"/>
      <c r="EH831" s="29"/>
      <c r="EI831" s="29"/>
      <c r="EJ831" s="29"/>
    </row>
    <row r="832" spans="1:140" ht="14.5">
      <c r="A832" s="28"/>
      <c r="B832" s="28"/>
      <c r="C832" s="29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78"/>
      <c r="AD832" s="78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  <c r="DL832" s="29"/>
      <c r="DM832" s="29"/>
      <c r="DN832" s="29"/>
      <c r="DO832" s="29"/>
      <c r="DP832" s="29"/>
      <c r="DQ832" s="29"/>
      <c r="DR832" s="29"/>
      <c r="DS832" s="29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  <c r="EG832" s="29"/>
      <c r="EH832" s="29"/>
      <c r="EI832" s="29"/>
      <c r="EJ832" s="29"/>
    </row>
    <row r="833" spans="1:140" ht="14.5">
      <c r="A833" s="28"/>
      <c r="B833" s="28"/>
      <c r="C833" s="29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78"/>
      <c r="AD833" s="78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  <c r="DL833" s="29"/>
      <c r="DM833" s="29"/>
      <c r="DN833" s="29"/>
      <c r="DO833" s="29"/>
      <c r="DP833" s="29"/>
      <c r="DQ833" s="29"/>
      <c r="DR833" s="29"/>
      <c r="DS833" s="29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  <c r="EG833" s="29"/>
      <c r="EH833" s="29"/>
      <c r="EI833" s="29"/>
      <c r="EJ833" s="29"/>
    </row>
    <row r="834" spans="1:140" ht="14.5">
      <c r="A834" s="28"/>
      <c r="B834" s="28"/>
      <c r="C834" s="29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78"/>
      <c r="AD834" s="78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  <c r="DL834" s="29"/>
      <c r="DM834" s="29"/>
      <c r="DN834" s="29"/>
      <c r="DO834" s="29"/>
      <c r="DP834" s="29"/>
      <c r="DQ834" s="29"/>
      <c r="DR834" s="29"/>
      <c r="DS834" s="29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  <c r="EG834" s="29"/>
      <c r="EH834" s="29"/>
      <c r="EI834" s="29"/>
      <c r="EJ834" s="29"/>
    </row>
    <row r="835" spans="1:140" ht="14.5">
      <c r="A835" s="28"/>
      <c r="B835" s="28"/>
      <c r="C835" s="29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78"/>
      <c r="AD835" s="78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  <c r="DL835" s="29"/>
      <c r="DM835" s="29"/>
      <c r="DN835" s="29"/>
      <c r="DO835" s="29"/>
      <c r="DP835" s="29"/>
      <c r="DQ835" s="29"/>
      <c r="DR835" s="29"/>
      <c r="DS835" s="29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  <c r="EG835" s="29"/>
      <c r="EH835" s="29"/>
      <c r="EI835" s="29"/>
      <c r="EJ835" s="29"/>
    </row>
    <row r="836" spans="1:140" ht="14.5">
      <c r="A836" s="28"/>
      <c r="B836" s="28"/>
      <c r="C836" s="29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78"/>
      <c r="AD836" s="78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  <c r="DL836" s="29"/>
      <c r="DM836" s="29"/>
      <c r="DN836" s="29"/>
      <c r="DO836" s="29"/>
      <c r="DP836" s="29"/>
      <c r="DQ836" s="29"/>
      <c r="DR836" s="29"/>
      <c r="DS836" s="29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  <c r="EG836" s="29"/>
      <c r="EH836" s="29"/>
      <c r="EI836" s="29"/>
      <c r="EJ836" s="29"/>
    </row>
    <row r="837" spans="1:140" ht="14.5">
      <c r="A837" s="28"/>
      <c r="B837" s="28"/>
      <c r="C837" s="29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78"/>
      <c r="AD837" s="78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  <c r="DL837" s="29"/>
      <c r="DM837" s="29"/>
      <c r="DN837" s="29"/>
      <c r="DO837" s="29"/>
      <c r="DP837" s="29"/>
      <c r="DQ837" s="29"/>
      <c r="DR837" s="29"/>
      <c r="DS837" s="29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  <c r="EG837" s="29"/>
      <c r="EH837" s="29"/>
      <c r="EI837" s="29"/>
      <c r="EJ837" s="29"/>
    </row>
    <row r="838" spans="1:140" ht="14.5">
      <c r="A838" s="28"/>
      <c r="B838" s="28"/>
      <c r="C838" s="29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78"/>
      <c r="AD838" s="78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  <c r="DH838" s="29"/>
      <c r="DI838" s="29"/>
      <c r="DJ838" s="29"/>
      <c r="DK838" s="29"/>
      <c r="DL838" s="29"/>
      <c r="DM838" s="29"/>
      <c r="DN838" s="29"/>
      <c r="DO838" s="29"/>
      <c r="DP838" s="29"/>
      <c r="DQ838" s="29"/>
      <c r="DR838" s="29"/>
      <c r="DS838" s="29"/>
      <c r="DT838" s="29"/>
      <c r="DU838" s="29"/>
      <c r="DV838" s="29"/>
      <c r="DW838" s="29"/>
      <c r="DX838" s="29"/>
      <c r="DY838" s="29"/>
      <c r="DZ838" s="29"/>
      <c r="EA838" s="29"/>
      <c r="EB838" s="29"/>
      <c r="EC838" s="29"/>
      <c r="ED838" s="29"/>
      <c r="EE838" s="29"/>
      <c r="EF838" s="29"/>
      <c r="EG838" s="29"/>
      <c r="EH838" s="29"/>
      <c r="EI838" s="29"/>
      <c r="EJ838" s="29"/>
    </row>
    <row r="839" spans="1:140" ht="14.5">
      <c r="A839" s="28"/>
      <c r="B839" s="28"/>
      <c r="C839" s="29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78"/>
      <c r="AD839" s="78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  <c r="DH839" s="29"/>
      <c r="DI839" s="29"/>
      <c r="DJ839" s="29"/>
      <c r="DK839" s="29"/>
      <c r="DL839" s="29"/>
      <c r="DM839" s="29"/>
      <c r="DN839" s="29"/>
      <c r="DO839" s="29"/>
      <c r="DP839" s="29"/>
      <c r="DQ839" s="29"/>
      <c r="DR839" s="29"/>
      <c r="DS839" s="29"/>
      <c r="DT839" s="29"/>
      <c r="DU839" s="29"/>
      <c r="DV839" s="29"/>
      <c r="DW839" s="29"/>
      <c r="DX839" s="29"/>
      <c r="DY839" s="29"/>
      <c r="DZ839" s="29"/>
      <c r="EA839" s="29"/>
      <c r="EB839" s="29"/>
      <c r="EC839" s="29"/>
      <c r="ED839" s="29"/>
      <c r="EE839" s="29"/>
      <c r="EF839" s="29"/>
      <c r="EG839" s="29"/>
      <c r="EH839" s="29"/>
      <c r="EI839" s="29"/>
      <c r="EJ839" s="29"/>
    </row>
    <row r="840" spans="1:140" ht="14.5">
      <c r="A840" s="28"/>
      <c r="B840" s="28"/>
      <c r="C840" s="29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78"/>
      <c r="AD840" s="78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  <c r="DL840" s="29"/>
      <c r="DM840" s="29"/>
      <c r="DN840" s="29"/>
      <c r="DO840" s="29"/>
      <c r="DP840" s="29"/>
      <c r="DQ840" s="29"/>
      <c r="DR840" s="29"/>
      <c r="DS840" s="29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  <c r="EG840" s="29"/>
      <c r="EH840" s="29"/>
      <c r="EI840" s="29"/>
      <c r="EJ840" s="29"/>
    </row>
    <row r="841" spans="1:140" ht="14.5">
      <c r="A841" s="28"/>
      <c r="B841" s="28"/>
      <c r="C841" s="29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78"/>
      <c r="AD841" s="78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  <c r="DL841" s="29"/>
      <c r="DM841" s="29"/>
      <c r="DN841" s="29"/>
      <c r="DO841" s="29"/>
      <c r="DP841" s="29"/>
      <c r="DQ841" s="29"/>
      <c r="DR841" s="29"/>
      <c r="DS841" s="29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  <c r="EG841" s="29"/>
      <c r="EH841" s="29"/>
      <c r="EI841" s="29"/>
      <c r="EJ841" s="29"/>
    </row>
    <row r="842" spans="1:140" ht="14.5">
      <c r="A842" s="28"/>
      <c r="B842" s="28"/>
      <c r="C842" s="29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78"/>
      <c r="AD842" s="78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  <c r="DL842" s="29"/>
      <c r="DM842" s="29"/>
      <c r="DN842" s="29"/>
      <c r="DO842" s="29"/>
      <c r="DP842" s="29"/>
      <c r="DQ842" s="29"/>
      <c r="DR842" s="29"/>
      <c r="DS842" s="29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  <c r="EG842" s="29"/>
      <c r="EH842" s="29"/>
      <c r="EI842" s="29"/>
      <c r="EJ842" s="29"/>
    </row>
    <row r="843" spans="1:140" ht="14.5">
      <c r="A843" s="28"/>
      <c r="B843" s="28"/>
      <c r="C843" s="29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78"/>
      <c r="AD843" s="78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  <c r="DH843" s="29"/>
      <c r="DI843" s="29"/>
      <c r="DJ843" s="29"/>
      <c r="DK843" s="29"/>
      <c r="DL843" s="29"/>
      <c r="DM843" s="29"/>
      <c r="DN843" s="29"/>
      <c r="DO843" s="29"/>
      <c r="DP843" s="29"/>
      <c r="DQ843" s="29"/>
      <c r="DR843" s="29"/>
      <c r="DS843" s="29"/>
      <c r="DT843" s="29"/>
      <c r="DU843" s="29"/>
      <c r="DV843" s="29"/>
      <c r="DW843" s="29"/>
      <c r="DX843" s="29"/>
      <c r="DY843" s="29"/>
      <c r="DZ843" s="29"/>
      <c r="EA843" s="29"/>
      <c r="EB843" s="29"/>
      <c r="EC843" s="29"/>
      <c r="ED843" s="29"/>
      <c r="EE843" s="29"/>
      <c r="EF843" s="29"/>
      <c r="EG843" s="29"/>
      <c r="EH843" s="29"/>
      <c r="EI843" s="29"/>
      <c r="EJ843" s="29"/>
    </row>
    <row r="844" spans="1:140" ht="14.5">
      <c r="A844" s="28"/>
      <c r="B844" s="28"/>
      <c r="C844" s="29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78"/>
      <c r="AD844" s="78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  <c r="DH844" s="29"/>
      <c r="DI844" s="29"/>
      <c r="DJ844" s="29"/>
      <c r="DK844" s="29"/>
      <c r="DL844" s="29"/>
      <c r="DM844" s="29"/>
      <c r="DN844" s="29"/>
      <c r="DO844" s="29"/>
      <c r="DP844" s="29"/>
      <c r="DQ844" s="29"/>
      <c r="DR844" s="29"/>
      <c r="DS844" s="29"/>
      <c r="DT844" s="29"/>
      <c r="DU844" s="29"/>
      <c r="DV844" s="29"/>
      <c r="DW844" s="29"/>
      <c r="DX844" s="29"/>
      <c r="DY844" s="29"/>
      <c r="DZ844" s="29"/>
      <c r="EA844" s="29"/>
      <c r="EB844" s="29"/>
      <c r="EC844" s="29"/>
      <c r="ED844" s="29"/>
      <c r="EE844" s="29"/>
      <c r="EF844" s="29"/>
      <c r="EG844" s="29"/>
      <c r="EH844" s="29"/>
      <c r="EI844" s="29"/>
      <c r="EJ844" s="29"/>
    </row>
    <row r="845" spans="1:140" ht="14.5">
      <c r="A845" s="28"/>
      <c r="B845" s="28"/>
      <c r="C845" s="29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78"/>
      <c r="AD845" s="78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  <c r="DH845" s="29"/>
      <c r="DI845" s="29"/>
      <c r="DJ845" s="29"/>
      <c r="DK845" s="29"/>
      <c r="DL845" s="29"/>
      <c r="DM845" s="29"/>
      <c r="DN845" s="29"/>
      <c r="DO845" s="29"/>
      <c r="DP845" s="29"/>
      <c r="DQ845" s="29"/>
      <c r="DR845" s="29"/>
      <c r="DS845" s="29"/>
      <c r="DT845" s="29"/>
      <c r="DU845" s="29"/>
      <c r="DV845" s="29"/>
      <c r="DW845" s="29"/>
      <c r="DX845" s="29"/>
      <c r="DY845" s="29"/>
      <c r="DZ845" s="29"/>
      <c r="EA845" s="29"/>
      <c r="EB845" s="29"/>
      <c r="EC845" s="29"/>
      <c r="ED845" s="29"/>
      <c r="EE845" s="29"/>
      <c r="EF845" s="29"/>
      <c r="EG845" s="29"/>
      <c r="EH845" s="29"/>
      <c r="EI845" s="29"/>
      <c r="EJ845" s="29"/>
    </row>
    <row r="846" spans="1:140" ht="14.5">
      <c r="A846" s="28"/>
      <c r="B846" s="28"/>
      <c r="C846" s="2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78"/>
      <c r="AD846" s="78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  <c r="DH846" s="29"/>
      <c r="DI846" s="29"/>
      <c r="DJ846" s="29"/>
      <c r="DK846" s="29"/>
      <c r="DL846" s="29"/>
      <c r="DM846" s="29"/>
      <c r="DN846" s="29"/>
      <c r="DO846" s="29"/>
      <c r="DP846" s="29"/>
      <c r="DQ846" s="29"/>
      <c r="DR846" s="29"/>
      <c r="DS846" s="29"/>
      <c r="DT846" s="29"/>
      <c r="DU846" s="29"/>
      <c r="DV846" s="29"/>
      <c r="DW846" s="29"/>
      <c r="DX846" s="29"/>
      <c r="DY846" s="29"/>
      <c r="DZ846" s="29"/>
      <c r="EA846" s="29"/>
      <c r="EB846" s="29"/>
      <c r="EC846" s="29"/>
      <c r="ED846" s="29"/>
      <c r="EE846" s="29"/>
      <c r="EF846" s="29"/>
      <c r="EG846" s="29"/>
      <c r="EH846" s="29"/>
      <c r="EI846" s="29"/>
      <c r="EJ846" s="29"/>
    </row>
    <row r="847" spans="1:140" ht="14.5">
      <c r="A847" s="28"/>
      <c r="B847" s="28"/>
      <c r="C847" s="29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78"/>
      <c r="AD847" s="78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  <c r="DH847" s="29"/>
      <c r="DI847" s="29"/>
      <c r="DJ847" s="29"/>
      <c r="DK847" s="29"/>
      <c r="DL847" s="29"/>
      <c r="DM847" s="29"/>
      <c r="DN847" s="29"/>
      <c r="DO847" s="29"/>
      <c r="DP847" s="29"/>
      <c r="DQ847" s="29"/>
      <c r="DR847" s="29"/>
      <c r="DS847" s="29"/>
      <c r="DT847" s="29"/>
      <c r="DU847" s="29"/>
      <c r="DV847" s="29"/>
      <c r="DW847" s="29"/>
      <c r="DX847" s="29"/>
      <c r="DY847" s="29"/>
      <c r="DZ847" s="29"/>
      <c r="EA847" s="29"/>
      <c r="EB847" s="29"/>
      <c r="EC847" s="29"/>
      <c r="ED847" s="29"/>
      <c r="EE847" s="29"/>
      <c r="EF847" s="29"/>
      <c r="EG847" s="29"/>
      <c r="EH847" s="29"/>
      <c r="EI847" s="29"/>
      <c r="EJ847" s="29"/>
    </row>
    <row r="848" spans="1:140" ht="14.5">
      <c r="A848" s="28"/>
      <c r="B848" s="28"/>
      <c r="C848" s="29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78"/>
      <c r="AD848" s="78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  <c r="DH848" s="29"/>
      <c r="DI848" s="29"/>
      <c r="DJ848" s="29"/>
      <c r="DK848" s="29"/>
      <c r="DL848" s="29"/>
      <c r="DM848" s="29"/>
      <c r="DN848" s="29"/>
      <c r="DO848" s="29"/>
      <c r="DP848" s="29"/>
      <c r="DQ848" s="29"/>
      <c r="DR848" s="29"/>
      <c r="DS848" s="29"/>
      <c r="DT848" s="29"/>
      <c r="DU848" s="29"/>
      <c r="DV848" s="29"/>
      <c r="DW848" s="29"/>
      <c r="DX848" s="29"/>
      <c r="DY848" s="29"/>
      <c r="DZ848" s="29"/>
      <c r="EA848" s="29"/>
      <c r="EB848" s="29"/>
      <c r="EC848" s="29"/>
      <c r="ED848" s="29"/>
      <c r="EE848" s="29"/>
      <c r="EF848" s="29"/>
      <c r="EG848" s="29"/>
      <c r="EH848" s="29"/>
      <c r="EI848" s="29"/>
      <c r="EJ848" s="29"/>
    </row>
    <row r="849" spans="1:140" ht="14.5">
      <c r="A849" s="28"/>
      <c r="B849" s="28"/>
      <c r="C849" s="29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78"/>
      <c r="AD849" s="78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  <c r="DH849" s="29"/>
      <c r="DI849" s="29"/>
      <c r="DJ849" s="29"/>
      <c r="DK849" s="29"/>
      <c r="DL849" s="29"/>
      <c r="DM849" s="29"/>
      <c r="DN849" s="29"/>
      <c r="DO849" s="29"/>
      <c r="DP849" s="29"/>
      <c r="DQ849" s="29"/>
      <c r="DR849" s="29"/>
      <c r="DS849" s="29"/>
      <c r="DT849" s="29"/>
      <c r="DU849" s="29"/>
      <c r="DV849" s="29"/>
      <c r="DW849" s="29"/>
      <c r="DX849" s="29"/>
      <c r="DY849" s="29"/>
      <c r="DZ849" s="29"/>
      <c r="EA849" s="29"/>
      <c r="EB849" s="29"/>
      <c r="EC849" s="29"/>
      <c r="ED849" s="29"/>
      <c r="EE849" s="29"/>
      <c r="EF849" s="29"/>
      <c r="EG849" s="29"/>
      <c r="EH849" s="29"/>
      <c r="EI849" s="29"/>
      <c r="EJ849" s="29"/>
    </row>
    <row r="850" spans="1:140" ht="14.5">
      <c r="A850" s="28"/>
      <c r="B850" s="28"/>
      <c r="C850" s="29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78"/>
      <c r="AD850" s="78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  <c r="DH850" s="29"/>
      <c r="DI850" s="29"/>
      <c r="DJ850" s="29"/>
      <c r="DK850" s="29"/>
      <c r="DL850" s="29"/>
      <c r="DM850" s="29"/>
      <c r="DN850" s="29"/>
      <c r="DO850" s="29"/>
      <c r="DP850" s="29"/>
      <c r="DQ850" s="29"/>
      <c r="DR850" s="29"/>
      <c r="DS850" s="29"/>
      <c r="DT850" s="29"/>
      <c r="DU850" s="29"/>
      <c r="DV850" s="29"/>
      <c r="DW850" s="29"/>
      <c r="DX850" s="29"/>
      <c r="DY850" s="29"/>
      <c r="DZ850" s="29"/>
      <c r="EA850" s="29"/>
      <c r="EB850" s="29"/>
      <c r="EC850" s="29"/>
      <c r="ED850" s="29"/>
      <c r="EE850" s="29"/>
      <c r="EF850" s="29"/>
      <c r="EG850" s="29"/>
      <c r="EH850" s="29"/>
      <c r="EI850" s="29"/>
      <c r="EJ850" s="29"/>
    </row>
    <row r="851" spans="1:140" ht="14.5">
      <c r="A851" s="28"/>
      <c r="B851" s="28"/>
      <c r="C851" s="29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78"/>
      <c r="AD851" s="78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  <c r="DH851" s="29"/>
      <c r="DI851" s="29"/>
      <c r="DJ851" s="29"/>
      <c r="DK851" s="29"/>
      <c r="DL851" s="29"/>
      <c r="DM851" s="29"/>
      <c r="DN851" s="29"/>
      <c r="DO851" s="29"/>
      <c r="DP851" s="29"/>
      <c r="DQ851" s="29"/>
      <c r="DR851" s="29"/>
      <c r="DS851" s="29"/>
      <c r="DT851" s="29"/>
      <c r="DU851" s="29"/>
      <c r="DV851" s="29"/>
      <c r="DW851" s="29"/>
      <c r="DX851" s="29"/>
      <c r="DY851" s="29"/>
      <c r="DZ851" s="29"/>
      <c r="EA851" s="29"/>
      <c r="EB851" s="29"/>
      <c r="EC851" s="29"/>
      <c r="ED851" s="29"/>
      <c r="EE851" s="29"/>
      <c r="EF851" s="29"/>
      <c r="EG851" s="29"/>
      <c r="EH851" s="29"/>
      <c r="EI851" s="29"/>
      <c r="EJ851" s="29"/>
    </row>
    <row r="852" spans="1:140" ht="14.5">
      <c r="A852" s="28"/>
      <c r="B852" s="28"/>
      <c r="C852" s="29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78"/>
      <c r="AD852" s="78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  <c r="DH852" s="29"/>
      <c r="DI852" s="29"/>
      <c r="DJ852" s="29"/>
      <c r="DK852" s="29"/>
      <c r="DL852" s="29"/>
      <c r="DM852" s="29"/>
      <c r="DN852" s="29"/>
      <c r="DO852" s="29"/>
      <c r="DP852" s="29"/>
      <c r="DQ852" s="29"/>
      <c r="DR852" s="29"/>
      <c r="DS852" s="29"/>
      <c r="DT852" s="29"/>
      <c r="DU852" s="29"/>
      <c r="DV852" s="29"/>
      <c r="DW852" s="29"/>
      <c r="DX852" s="29"/>
      <c r="DY852" s="29"/>
      <c r="DZ852" s="29"/>
      <c r="EA852" s="29"/>
      <c r="EB852" s="29"/>
      <c r="EC852" s="29"/>
      <c r="ED852" s="29"/>
      <c r="EE852" s="29"/>
      <c r="EF852" s="29"/>
      <c r="EG852" s="29"/>
      <c r="EH852" s="29"/>
      <c r="EI852" s="29"/>
      <c r="EJ852" s="29"/>
    </row>
    <row r="853" spans="1:140" ht="14.5">
      <c r="A853" s="28"/>
      <c r="B853" s="28"/>
      <c r="C853" s="29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78"/>
      <c r="AD853" s="78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  <c r="DH853" s="29"/>
      <c r="DI853" s="29"/>
      <c r="DJ853" s="29"/>
      <c r="DK853" s="29"/>
      <c r="DL853" s="29"/>
      <c r="DM853" s="29"/>
      <c r="DN853" s="29"/>
      <c r="DO853" s="29"/>
      <c r="DP853" s="29"/>
      <c r="DQ853" s="29"/>
      <c r="DR853" s="29"/>
      <c r="DS853" s="29"/>
      <c r="DT853" s="29"/>
      <c r="DU853" s="29"/>
      <c r="DV853" s="29"/>
      <c r="DW853" s="29"/>
      <c r="DX853" s="29"/>
      <c r="DY853" s="29"/>
      <c r="DZ853" s="29"/>
      <c r="EA853" s="29"/>
      <c r="EB853" s="29"/>
      <c r="EC853" s="29"/>
      <c r="ED853" s="29"/>
      <c r="EE853" s="29"/>
      <c r="EF853" s="29"/>
      <c r="EG853" s="29"/>
      <c r="EH853" s="29"/>
      <c r="EI853" s="29"/>
      <c r="EJ853" s="29"/>
    </row>
    <row r="854" spans="1:140" ht="14.5">
      <c r="A854" s="28"/>
      <c r="B854" s="28"/>
      <c r="C854" s="29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78"/>
      <c r="AD854" s="78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  <c r="DH854" s="29"/>
      <c r="DI854" s="29"/>
      <c r="DJ854" s="29"/>
      <c r="DK854" s="29"/>
      <c r="DL854" s="29"/>
      <c r="DM854" s="29"/>
      <c r="DN854" s="29"/>
      <c r="DO854" s="29"/>
      <c r="DP854" s="29"/>
      <c r="DQ854" s="29"/>
      <c r="DR854" s="29"/>
      <c r="DS854" s="29"/>
      <c r="DT854" s="29"/>
      <c r="DU854" s="29"/>
      <c r="DV854" s="29"/>
      <c r="DW854" s="29"/>
      <c r="DX854" s="29"/>
      <c r="DY854" s="29"/>
      <c r="DZ854" s="29"/>
      <c r="EA854" s="29"/>
      <c r="EB854" s="29"/>
      <c r="EC854" s="29"/>
      <c r="ED854" s="29"/>
      <c r="EE854" s="29"/>
      <c r="EF854" s="29"/>
      <c r="EG854" s="29"/>
      <c r="EH854" s="29"/>
      <c r="EI854" s="29"/>
      <c r="EJ854" s="29"/>
    </row>
    <row r="855" spans="1:140" ht="14.5">
      <c r="A855" s="28"/>
      <c r="B855" s="28"/>
      <c r="C855" s="29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78"/>
      <c r="AD855" s="78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  <c r="DH855" s="29"/>
      <c r="DI855" s="29"/>
      <c r="DJ855" s="29"/>
      <c r="DK855" s="29"/>
      <c r="DL855" s="29"/>
      <c r="DM855" s="29"/>
      <c r="DN855" s="29"/>
      <c r="DO855" s="29"/>
      <c r="DP855" s="29"/>
      <c r="DQ855" s="29"/>
      <c r="DR855" s="29"/>
      <c r="DS855" s="29"/>
      <c r="DT855" s="29"/>
      <c r="DU855" s="29"/>
      <c r="DV855" s="29"/>
      <c r="DW855" s="29"/>
      <c r="DX855" s="29"/>
      <c r="DY855" s="29"/>
      <c r="DZ855" s="29"/>
      <c r="EA855" s="29"/>
      <c r="EB855" s="29"/>
      <c r="EC855" s="29"/>
      <c r="ED855" s="29"/>
      <c r="EE855" s="29"/>
      <c r="EF855" s="29"/>
      <c r="EG855" s="29"/>
      <c r="EH855" s="29"/>
      <c r="EI855" s="29"/>
      <c r="EJ855" s="29"/>
    </row>
    <row r="856" spans="1:140" ht="14.5">
      <c r="A856" s="28"/>
      <c r="B856" s="28"/>
      <c r="C856" s="29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78"/>
      <c r="AD856" s="78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  <c r="DH856" s="29"/>
      <c r="DI856" s="29"/>
      <c r="DJ856" s="29"/>
      <c r="DK856" s="29"/>
      <c r="DL856" s="29"/>
      <c r="DM856" s="29"/>
      <c r="DN856" s="29"/>
      <c r="DO856" s="29"/>
      <c r="DP856" s="29"/>
      <c r="DQ856" s="29"/>
      <c r="DR856" s="29"/>
      <c r="DS856" s="29"/>
      <c r="DT856" s="29"/>
      <c r="DU856" s="29"/>
      <c r="DV856" s="29"/>
      <c r="DW856" s="29"/>
      <c r="DX856" s="29"/>
      <c r="DY856" s="29"/>
      <c r="DZ856" s="29"/>
      <c r="EA856" s="29"/>
      <c r="EB856" s="29"/>
      <c r="EC856" s="29"/>
      <c r="ED856" s="29"/>
      <c r="EE856" s="29"/>
      <c r="EF856" s="29"/>
      <c r="EG856" s="29"/>
      <c r="EH856" s="29"/>
      <c r="EI856" s="29"/>
      <c r="EJ856" s="29"/>
    </row>
    <row r="857" spans="1:140" ht="14.5">
      <c r="A857" s="28"/>
      <c r="B857" s="28"/>
      <c r="C857" s="29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78"/>
      <c r="AD857" s="78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  <c r="DH857" s="29"/>
      <c r="DI857" s="29"/>
      <c r="DJ857" s="29"/>
      <c r="DK857" s="29"/>
      <c r="DL857" s="29"/>
      <c r="DM857" s="29"/>
      <c r="DN857" s="29"/>
      <c r="DO857" s="29"/>
      <c r="DP857" s="29"/>
      <c r="DQ857" s="29"/>
      <c r="DR857" s="29"/>
      <c r="DS857" s="29"/>
      <c r="DT857" s="29"/>
      <c r="DU857" s="29"/>
      <c r="DV857" s="29"/>
      <c r="DW857" s="29"/>
      <c r="DX857" s="29"/>
      <c r="DY857" s="29"/>
      <c r="DZ857" s="29"/>
      <c r="EA857" s="29"/>
      <c r="EB857" s="29"/>
      <c r="EC857" s="29"/>
      <c r="ED857" s="29"/>
      <c r="EE857" s="29"/>
      <c r="EF857" s="29"/>
      <c r="EG857" s="29"/>
      <c r="EH857" s="29"/>
      <c r="EI857" s="29"/>
      <c r="EJ857" s="29"/>
    </row>
    <row r="858" spans="1:140" ht="14.5">
      <c r="A858" s="28"/>
      <c r="B858" s="28"/>
      <c r="C858" s="29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78"/>
      <c r="AD858" s="78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  <c r="DH858" s="29"/>
      <c r="DI858" s="29"/>
      <c r="DJ858" s="29"/>
      <c r="DK858" s="29"/>
      <c r="DL858" s="29"/>
      <c r="DM858" s="29"/>
      <c r="DN858" s="29"/>
      <c r="DO858" s="29"/>
      <c r="DP858" s="29"/>
      <c r="DQ858" s="29"/>
      <c r="DR858" s="29"/>
      <c r="DS858" s="29"/>
      <c r="DT858" s="29"/>
      <c r="DU858" s="29"/>
      <c r="DV858" s="29"/>
      <c r="DW858" s="29"/>
      <c r="DX858" s="29"/>
      <c r="DY858" s="29"/>
      <c r="DZ858" s="29"/>
      <c r="EA858" s="29"/>
      <c r="EB858" s="29"/>
      <c r="EC858" s="29"/>
      <c r="ED858" s="29"/>
      <c r="EE858" s="29"/>
      <c r="EF858" s="29"/>
      <c r="EG858" s="29"/>
      <c r="EH858" s="29"/>
      <c r="EI858" s="29"/>
      <c r="EJ858" s="29"/>
    </row>
    <row r="859" spans="1:140" ht="14.5">
      <c r="A859" s="28"/>
      <c r="B859" s="28"/>
      <c r="C859" s="29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78"/>
      <c r="AD859" s="78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  <c r="DH859" s="29"/>
      <c r="DI859" s="29"/>
      <c r="DJ859" s="29"/>
      <c r="DK859" s="29"/>
      <c r="DL859" s="29"/>
      <c r="DM859" s="29"/>
      <c r="DN859" s="29"/>
      <c r="DO859" s="29"/>
      <c r="DP859" s="29"/>
      <c r="DQ859" s="29"/>
      <c r="DR859" s="29"/>
      <c r="DS859" s="29"/>
      <c r="DT859" s="29"/>
      <c r="DU859" s="29"/>
      <c r="DV859" s="29"/>
      <c r="DW859" s="29"/>
      <c r="DX859" s="29"/>
      <c r="DY859" s="29"/>
      <c r="DZ859" s="29"/>
      <c r="EA859" s="29"/>
      <c r="EB859" s="29"/>
      <c r="EC859" s="29"/>
      <c r="ED859" s="29"/>
      <c r="EE859" s="29"/>
      <c r="EF859" s="29"/>
      <c r="EG859" s="29"/>
      <c r="EH859" s="29"/>
      <c r="EI859" s="29"/>
      <c r="EJ859" s="29"/>
    </row>
    <row r="860" spans="1:140" ht="14.5">
      <c r="A860" s="28"/>
      <c r="B860" s="28"/>
      <c r="C860" s="29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78"/>
      <c r="AD860" s="78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  <c r="DH860" s="29"/>
      <c r="DI860" s="29"/>
      <c r="DJ860" s="29"/>
      <c r="DK860" s="29"/>
      <c r="DL860" s="29"/>
      <c r="DM860" s="29"/>
      <c r="DN860" s="29"/>
      <c r="DO860" s="29"/>
      <c r="DP860" s="29"/>
      <c r="DQ860" s="29"/>
      <c r="DR860" s="29"/>
      <c r="DS860" s="29"/>
      <c r="DT860" s="29"/>
      <c r="DU860" s="29"/>
      <c r="DV860" s="29"/>
      <c r="DW860" s="29"/>
      <c r="DX860" s="29"/>
      <c r="DY860" s="29"/>
      <c r="DZ860" s="29"/>
      <c r="EA860" s="29"/>
      <c r="EB860" s="29"/>
      <c r="EC860" s="29"/>
      <c r="ED860" s="29"/>
      <c r="EE860" s="29"/>
      <c r="EF860" s="29"/>
      <c r="EG860" s="29"/>
      <c r="EH860" s="29"/>
      <c r="EI860" s="29"/>
      <c r="EJ860" s="29"/>
    </row>
    <row r="861" spans="1:140" ht="14.5">
      <c r="A861" s="28"/>
      <c r="B861" s="28"/>
      <c r="C861" s="29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78"/>
      <c r="AD861" s="78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  <c r="DH861" s="29"/>
      <c r="DI861" s="29"/>
      <c r="DJ861" s="29"/>
      <c r="DK861" s="29"/>
      <c r="DL861" s="29"/>
      <c r="DM861" s="29"/>
      <c r="DN861" s="29"/>
      <c r="DO861" s="29"/>
      <c r="DP861" s="29"/>
      <c r="DQ861" s="29"/>
      <c r="DR861" s="29"/>
      <c r="DS861" s="29"/>
      <c r="DT861" s="29"/>
      <c r="DU861" s="29"/>
      <c r="DV861" s="29"/>
      <c r="DW861" s="29"/>
      <c r="DX861" s="29"/>
      <c r="DY861" s="29"/>
      <c r="DZ861" s="29"/>
      <c r="EA861" s="29"/>
      <c r="EB861" s="29"/>
      <c r="EC861" s="29"/>
      <c r="ED861" s="29"/>
      <c r="EE861" s="29"/>
      <c r="EF861" s="29"/>
      <c r="EG861" s="29"/>
      <c r="EH861" s="29"/>
      <c r="EI861" s="29"/>
      <c r="EJ861" s="29"/>
    </row>
    <row r="862" spans="1:140" ht="14.5">
      <c r="A862" s="28"/>
      <c r="B862" s="28"/>
      <c r="C862" s="29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78"/>
      <c r="AD862" s="78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  <c r="DH862" s="29"/>
      <c r="DI862" s="29"/>
      <c r="DJ862" s="29"/>
      <c r="DK862" s="29"/>
      <c r="DL862" s="29"/>
      <c r="DM862" s="29"/>
      <c r="DN862" s="29"/>
      <c r="DO862" s="29"/>
      <c r="DP862" s="29"/>
      <c r="DQ862" s="29"/>
      <c r="DR862" s="29"/>
      <c r="DS862" s="29"/>
      <c r="DT862" s="29"/>
      <c r="DU862" s="29"/>
      <c r="DV862" s="29"/>
      <c r="DW862" s="29"/>
      <c r="DX862" s="29"/>
      <c r="DY862" s="29"/>
      <c r="DZ862" s="29"/>
      <c r="EA862" s="29"/>
      <c r="EB862" s="29"/>
      <c r="EC862" s="29"/>
      <c r="ED862" s="29"/>
      <c r="EE862" s="29"/>
      <c r="EF862" s="29"/>
      <c r="EG862" s="29"/>
      <c r="EH862" s="29"/>
      <c r="EI862" s="29"/>
      <c r="EJ862" s="29"/>
    </row>
    <row r="863" spans="1:140" ht="14.5">
      <c r="A863" s="28"/>
      <c r="B863" s="28"/>
      <c r="C863" s="29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78"/>
      <c r="AD863" s="78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  <c r="DH863" s="29"/>
      <c r="DI863" s="29"/>
      <c r="DJ863" s="29"/>
      <c r="DK863" s="29"/>
      <c r="DL863" s="29"/>
      <c r="DM863" s="29"/>
      <c r="DN863" s="29"/>
      <c r="DO863" s="29"/>
      <c r="DP863" s="29"/>
      <c r="DQ863" s="29"/>
      <c r="DR863" s="29"/>
      <c r="DS863" s="29"/>
      <c r="DT863" s="29"/>
      <c r="DU863" s="29"/>
      <c r="DV863" s="29"/>
      <c r="DW863" s="29"/>
      <c r="DX863" s="29"/>
      <c r="DY863" s="29"/>
      <c r="DZ863" s="29"/>
      <c r="EA863" s="29"/>
      <c r="EB863" s="29"/>
      <c r="EC863" s="29"/>
      <c r="ED863" s="29"/>
      <c r="EE863" s="29"/>
      <c r="EF863" s="29"/>
      <c r="EG863" s="29"/>
      <c r="EH863" s="29"/>
      <c r="EI863" s="29"/>
      <c r="EJ863" s="29"/>
    </row>
    <row r="864" spans="1:140" ht="14.5">
      <c r="A864" s="28"/>
      <c r="B864" s="28"/>
      <c r="C864" s="2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78"/>
      <c r="AD864" s="78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  <c r="DH864" s="29"/>
      <c r="DI864" s="29"/>
      <c r="DJ864" s="29"/>
      <c r="DK864" s="29"/>
      <c r="DL864" s="29"/>
      <c r="DM864" s="29"/>
      <c r="DN864" s="29"/>
      <c r="DO864" s="29"/>
      <c r="DP864" s="29"/>
      <c r="DQ864" s="29"/>
      <c r="DR864" s="29"/>
      <c r="DS864" s="29"/>
      <c r="DT864" s="29"/>
      <c r="DU864" s="29"/>
      <c r="DV864" s="29"/>
      <c r="DW864" s="29"/>
      <c r="DX864" s="29"/>
      <c r="DY864" s="29"/>
      <c r="DZ864" s="29"/>
      <c r="EA864" s="29"/>
      <c r="EB864" s="29"/>
      <c r="EC864" s="29"/>
      <c r="ED864" s="29"/>
      <c r="EE864" s="29"/>
      <c r="EF864" s="29"/>
      <c r="EG864" s="29"/>
      <c r="EH864" s="29"/>
      <c r="EI864" s="29"/>
      <c r="EJ864" s="29"/>
    </row>
    <row r="865" spans="1:140" ht="14.5">
      <c r="A865" s="28"/>
      <c r="B865" s="28"/>
      <c r="C865" s="29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78"/>
      <c r="AD865" s="78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  <c r="DH865" s="29"/>
      <c r="DI865" s="29"/>
      <c r="DJ865" s="29"/>
      <c r="DK865" s="29"/>
      <c r="DL865" s="29"/>
      <c r="DM865" s="29"/>
      <c r="DN865" s="29"/>
      <c r="DO865" s="29"/>
      <c r="DP865" s="29"/>
      <c r="DQ865" s="29"/>
      <c r="DR865" s="29"/>
      <c r="DS865" s="29"/>
      <c r="DT865" s="29"/>
      <c r="DU865" s="29"/>
      <c r="DV865" s="29"/>
      <c r="DW865" s="29"/>
      <c r="DX865" s="29"/>
      <c r="DY865" s="29"/>
      <c r="DZ865" s="29"/>
      <c r="EA865" s="29"/>
      <c r="EB865" s="29"/>
      <c r="EC865" s="29"/>
      <c r="ED865" s="29"/>
      <c r="EE865" s="29"/>
      <c r="EF865" s="29"/>
      <c r="EG865" s="29"/>
      <c r="EH865" s="29"/>
      <c r="EI865" s="29"/>
      <c r="EJ865" s="29"/>
    </row>
    <row r="866" spans="1:140" ht="14.5">
      <c r="A866" s="28"/>
      <c r="B866" s="28"/>
      <c r="C866" s="29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78"/>
      <c r="AD866" s="78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  <c r="DH866" s="29"/>
      <c r="DI866" s="29"/>
      <c r="DJ866" s="29"/>
      <c r="DK866" s="29"/>
      <c r="DL866" s="29"/>
      <c r="DM866" s="29"/>
      <c r="DN866" s="29"/>
      <c r="DO866" s="29"/>
      <c r="DP866" s="29"/>
      <c r="DQ866" s="29"/>
      <c r="DR866" s="29"/>
      <c r="DS866" s="29"/>
      <c r="DT866" s="29"/>
      <c r="DU866" s="29"/>
      <c r="DV866" s="29"/>
      <c r="DW866" s="29"/>
      <c r="DX866" s="29"/>
      <c r="DY866" s="29"/>
      <c r="DZ866" s="29"/>
      <c r="EA866" s="29"/>
      <c r="EB866" s="29"/>
      <c r="EC866" s="29"/>
      <c r="ED866" s="29"/>
      <c r="EE866" s="29"/>
      <c r="EF866" s="29"/>
      <c r="EG866" s="29"/>
      <c r="EH866" s="29"/>
      <c r="EI866" s="29"/>
      <c r="EJ866" s="29"/>
    </row>
    <row r="867" spans="1:140" ht="14.5">
      <c r="A867" s="28"/>
      <c r="B867" s="28"/>
      <c r="C867" s="29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78"/>
      <c r="AD867" s="78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  <c r="DH867" s="29"/>
      <c r="DI867" s="29"/>
      <c r="DJ867" s="29"/>
      <c r="DK867" s="29"/>
      <c r="DL867" s="29"/>
      <c r="DM867" s="29"/>
      <c r="DN867" s="29"/>
      <c r="DO867" s="29"/>
      <c r="DP867" s="29"/>
      <c r="DQ867" s="29"/>
      <c r="DR867" s="29"/>
      <c r="DS867" s="29"/>
      <c r="DT867" s="29"/>
      <c r="DU867" s="29"/>
      <c r="DV867" s="29"/>
      <c r="DW867" s="29"/>
      <c r="DX867" s="29"/>
      <c r="DY867" s="29"/>
      <c r="DZ867" s="29"/>
      <c r="EA867" s="29"/>
      <c r="EB867" s="29"/>
      <c r="EC867" s="29"/>
      <c r="ED867" s="29"/>
      <c r="EE867" s="29"/>
      <c r="EF867" s="29"/>
      <c r="EG867" s="29"/>
      <c r="EH867" s="29"/>
      <c r="EI867" s="29"/>
      <c r="EJ867" s="29"/>
    </row>
    <row r="868" spans="1:140" ht="14.5">
      <c r="A868" s="28"/>
      <c r="B868" s="28"/>
      <c r="C868" s="29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78"/>
      <c r="AD868" s="78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  <c r="DH868" s="29"/>
      <c r="DI868" s="29"/>
      <c r="DJ868" s="29"/>
      <c r="DK868" s="29"/>
      <c r="DL868" s="29"/>
      <c r="DM868" s="29"/>
      <c r="DN868" s="29"/>
      <c r="DO868" s="29"/>
      <c r="DP868" s="29"/>
      <c r="DQ868" s="29"/>
      <c r="DR868" s="29"/>
      <c r="DS868" s="29"/>
      <c r="DT868" s="29"/>
      <c r="DU868" s="29"/>
      <c r="DV868" s="29"/>
      <c r="DW868" s="29"/>
      <c r="DX868" s="29"/>
      <c r="DY868" s="29"/>
      <c r="DZ868" s="29"/>
      <c r="EA868" s="29"/>
      <c r="EB868" s="29"/>
      <c r="EC868" s="29"/>
      <c r="ED868" s="29"/>
      <c r="EE868" s="29"/>
      <c r="EF868" s="29"/>
      <c r="EG868" s="29"/>
      <c r="EH868" s="29"/>
      <c r="EI868" s="29"/>
      <c r="EJ868" s="29"/>
    </row>
    <row r="869" spans="1:140" ht="14.5">
      <c r="A869" s="28"/>
      <c r="B869" s="28"/>
      <c r="C869" s="29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78"/>
      <c r="AD869" s="78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  <c r="DL869" s="29"/>
      <c r="DM869" s="29"/>
      <c r="DN869" s="29"/>
      <c r="DO869" s="29"/>
      <c r="DP869" s="29"/>
      <c r="DQ869" s="29"/>
      <c r="DR869" s="29"/>
      <c r="DS869" s="29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  <c r="EG869" s="29"/>
      <c r="EH869" s="29"/>
      <c r="EI869" s="29"/>
      <c r="EJ869" s="29"/>
    </row>
    <row r="870" spans="1:140" ht="14.5">
      <c r="A870" s="28"/>
      <c r="B870" s="28"/>
      <c r="C870" s="29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78"/>
      <c r="AD870" s="78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  <c r="DH870" s="29"/>
      <c r="DI870" s="29"/>
      <c r="DJ870" s="29"/>
      <c r="DK870" s="29"/>
      <c r="DL870" s="29"/>
      <c r="DM870" s="29"/>
      <c r="DN870" s="29"/>
      <c r="DO870" s="29"/>
      <c r="DP870" s="29"/>
      <c r="DQ870" s="29"/>
      <c r="DR870" s="29"/>
      <c r="DS870" s="29"/>
      <c r="DT870" s="29"/>
      <c r="DU870" s="29"/>
      <c r="DV870" s="29"/>
      <c r="DW870" s="29"/>
      <c r="DX870" s="29"/>
      <c r="DY870" s="29"/>
      <c r="DZ870" s="29"/>
      <c r="EA870" s="29"/>
      <c r="EB870" s="29"/>
      <c r="EC870" s="29"/>
      <c r="ED870" s="29"/>
      <c r="EE870" s="29"/>
      <c r="EF870" s="29"/>
      <c r="EG870" s="29"/>
      <c r="EH870" s="29"/>
      <c r="EI870" s="29"/>
      <c r="EJ870" s="29"/>
    </row>
    <row r="871" spans="1:140" ht="14.5">
      <c r="A871" s="28"/>
      <c r="B871" s="28"/>
      <c r="C871" s="29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78"/>
      <c r="AD871" s="78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  <c r="DL871" s="29"/>
      <c r="DM871" s="29"/>
      <c r="DN871" s="29"/>
      <c r="DO871" s="29"/>
      <c r="DP871" s="29"/>
      <c r="DQ871" s="29"/>
      <c r="DR871" s="29"/>
      <c r="DS871" s="29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  <c r="EG871" s="29"/>
      <c r="EH871" s="29"/>
      <c r="EI871" s="29"/>
      <c r="EJ871" s="29"/>
    </row>
    <row r="872" spans="1:140" ht="14.5">
      <c r="A872" s="28"/>
      <c r="B872" s="28"/>
      <c r="C872" s="29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78"/>
      <c r="AD872" s="78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  <c r="DH872" s="29"/>
      <c r="DI872" s="29"/>
      <c r="DJ872" s="29"/>
      <c r="DK872" s="29"/>
      <c r="DL872" s="29"/>
      <c r="DM872" s="29"/>
      <c r="DN872" s="29"/>
      <c r="DO872" s="29"/>
      <c r="DP872" s="29"/>
      <c r="DQ872" s="29"/>
      <c r="DR872" s="29"/>
      <c r="DS872" s="29"/>
      <c r="DT872" s="29"/>
      <c r="DU872" s="29"/>
      <c r="DV872" s="29"/>
      <c r="DW872" s="29"/>
      <c r="DX872" s="29"/>
      <c r="DY872" s="29"/>
      <c r="DZ872" s="29"/>
      <c r="EA872" s="29"/>
      <c r="EB872" s="29"/>
      <c r="EC872" s="29"/>
      <c r="ED872" s="29"/>
      <c r="EE872" s="29"/>
      <c r="EF872" s="29"/>
      <c r="EG872" s="29"/>
      <c r="EH872" s="29"/>
      <c r="EI872" s="29"/>
      <c r="EJ872" s="29"/>
    </row>
    <row r="873" spans="1:140" ht="14.5">
      <c r="A873" s="28"/>
      <c r="B873" s="28"/>
      <c r="C873" s="29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78"/>
      <c r="AD873" s="78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  <c r="DH873" s="29"/>
      <c r="DI873" s="29"/>
      <c r="DJ873" s="29"/>
      <c r="DK873" s="29"/>
      <c r="DL873" s="29"/>
      <c r="DM873" s="29"/>
      <c r="DN873" s="29"/>
      <c r="DO873" s="29"/>
      <c r="DP873" s="29"/>
      <c r="DQ873" s="29"/>
      <c r="DR873" s="29"/>
      <c r="DS873" s="29"/>
      <c r="DT873" s="29"/>
      <c r="DU873" s="29"/>
      <c r="DV873" s="29"/>
      <c r="DW873" s="29"/>
      <c r="DX873" s="29"/>
      <c r="DY873" s="29"/>
      <c r="DZ873" s="29"/>
      <c r="EA873" s="29"/>
      <c r="EB873" s="29"/>
      <c r="EC873" s="29"/>
      <c r="ED873" s="29"/>
      <c r="EE873" s="29"/>
      <c r="EF873" s="29"/>
      <c r="EG873" s="29"/>
      <c r="EH873" s="29"/>
      <c r="EI873" s="29"/>
      <c r="EJ873" s="29"/>
    </row>
    <row r="874" spans="1:140" ht="14.5">
      <c r="A874" s="28"/>
      <c r="B874" s="28"/>
      <c r="C874" s="29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78"/>
      <c r="AD874" s="78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  <c r="DH874" s="29"/>
      <c r="DI874" s="29"/>
      <c r="DJ874" s="29"/>
      <c r="DK874" s="29"/>
      <c r="DL874" s="29"/>
      <c r="DM874" s="29"/>
      <c r="DN874" s="29"/>
      <c r="DO874" s="29"/>
      <c r="DP874" s="29"/>
      <c r="DQ874" s="29"/>
      <c r="DR874" s="29"/>
      <c r="DS874" s="29"/>
      <c r="DT874" s="29"/>
      <c r="DU874" s="29"/>
      <c r="DV874" s="29"/>
      <c r="DW874" s="29"/>
      <c r="DX874" s="29"/>
      <c r="DY874" s="29"/>
      <c r="DZ874" s="29"/>
      <c r="EA874" s="29"/>
      <c r="EB874" s="29"/>
      <c r="EC874" s="29"/>
      <c r="ED874" s="29"/>
      <c r="EE874" s="29"/>
      <c r="EF874" s="29"/>
      <c r="EG874" s="29"/>
      <c r="EH874" s="29"/>
      <c r="EI874" s="29"/>
      <c r="EJ874" s="29"/>
    </row>
    <row r="875" spans="1:140" ht="14.5">
      <c r="A875" s="28"/>
      <c r="B875" s="28"/>
      <c r="C875" s="29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78"/>
      <c r="AD875" s="78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  <c r="DH875" s="29"/>
      <c r="DI875" s="29"/>
      <c r="DJ875" s="29"/>
      <c r="DK875" s="29"/>
      <c r="DL875" s="29"/>
      <c r="DM875" s="29"/>
      <c r="DN875" s="29"/>
      <c r="DO875" s="29"/>
      <c r="DP875" s="29"/>
      <c r="DQ875" s="29"/>
      <c r="DR875" s="29"/>
      <c r="DS875" s="29"/>
      <c r="DT875" s="29"/>
      <c r="DU875" s="29"/>
      <c r="DV875" s="29"/>
      <c r="DW875" s="29"/>
      <c r="DX875" s="29"/>
      <c r="DY875" s="29"/>
      <c r="DZ875" s="29"/>
      <c r="EA875" s="29"/>
      <c r="EB875" s="29"/>
      <c r="EC875" s="29"/>
      <c r="ED875" s="29"/>
      <c r="EE875" s="29"/>
      <c r="EF875" s="29"/>
      <c r="EG875" s="29"/>
      <c r="EH875" s="29"/>
      <c r="EI875" s="29"/>
      <c r="EJ875" s="29"/>
    </row>
    <row r="876" spans="1:140" ht="14.5">
      <c r="A876" s="28"/>
      <c r="B876" s="28"/>
      <c r="C876" s="29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78"/>
      <c r="AD876" s="78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  <c r="DH876" s="29"/>
      <c r="DI876" s="29"/>
      <c r="DJ876" s="29"/>
      <c r="DK876" s="29"/>
      <c r="DL876" s="29"/>
      <c r="DM876" s="29"/>
      <c r="DN876" s="29"/>
      <c r="DO876" s="29"/>
      <c r="DP876" s="29"/>
      <c r="DQ876" s="29"/>
      <c r="DR876" s="29"/>
      <c r="DS876" s="29"/>
      <c r="DT876" s="29"/>
      <c r="DU876" s="29"/>
      <c r="DV876" s="29"/>
      <c r="DW876" s="29"/>
      <c r="DX876" s="29"/>
      <c r="DY876" s="29"/>
      <c r="DZ876" s="29"/>
      <c r="EA876" s="29"/>
      <c r="EB876" s="29"/>
      <c r="EC876" s="29"/>
      <c r="ED876" s="29"/>
      <c r="EE876" s="29"/>
      <c r="EF876" s="29"/>
      <c r="EG876" s="29"/>
      <c r="EH876" s="29"/>
      <c r="EI876" s="29"/>
      <c r="EJ876" s="29"/>
    </row>
    <row r="877" spans="1:140" ht="14.5">
      <c r="A877" s="28"/>
      <c r="B877" s="28"/>
      <c r="C877" s="29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78"/>
      <c r="AD877" s="78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  <c r="DH877" s="29"/>
      <c r="DI877" s="29"/>
      <c r="DJ877" s="29"/>
      <c r="DK877" s="29"/>
      <c r="DL877" s="29"/>
      <c r="DM877" s="29"/>
      <c r="DN877" s="29"/>
      <c r="DO877" s="29"/>
      <c r="DP877" s="29"/>
      <c r="DQ877" s="29"/>
      <c r="DR877" s="29"/>
      <c r="DS877" s="29"/>
      <c r="DT877" s="29"/>
      <c r="DU877" s="29"/>
      <c r="DV877" s="29"/>
      <c r="DW877" s="29"/>
      <c r="DX877" s="29"/>
      <c r="DY877" s="29"/>
      <c r="DZ877" s="29"/>
      <c r="EA877" s="29"/>
      <c r="EB877" s="29"/>
      <c r="EC877" s="29"/>
      <c r="ED877" s="29"/>
      <c r="EE877" s="29"/>
      <c r="EF877" s="29"/>
      <c r="EG877" s="29"/>
      <c r="EH877" s="29"/>
      <c r="EI877" s="29"/>
      <c r="EJ877" s="29"/>
    </row>
    <row r="878" spans="1:140" ht="14.5">
      <c r="A878" s="28"/>
      <c r="B878" s="28"/>
      <c r="C878" s="29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78"/>
      <c r="AD878" s="78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  <c r="DL878" s="29"/>
      <c r="DM878" s="29"/>
      <c r="DN878" s="29"/>
      <c r="DO878" s="29"/>
      <c r="DP878" s="29"/>
      <c r="DQ878" s="29"/>
      <c r="DR878" s="29"/>
      <c r="DS878" s="29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  <c r="EG878" s="29"/>
      <c r="EH878" s="29"/>
      <c r="EI878" s="29"/>
      <c r="EJ878" s="29"/>
    </row>
    <row r="879" spans="1:140" ht="14.5">
      <c r="A879" s="28"/>
      <c r="B879" s="28"/>
      <c r="C879" s="29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78"/>
      <c r="AD879" s="78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  <c r="DH879" s="29"/>
      <c r="DI879" s="29"/>
      <c r="DJ879" s="29"/>
      <c r="DK879" s="29"/>
      <c r="DL879" s="29"/>
      <c r="DM879" s="29"/>
      <c r="DN879" s="29"/>
      <c r="DO879" s="29"/>
      <c r="DP879" s="29"/>
      <c r="DQ879" s="29"/>
      <c r="DR879" s="29"/>
      <c r="DS879" s="29"/>
      <c r="DT879" s="29"/>
      <c r="DU879" s="29"/>
      <c r="DV879" s="29"/>
      <c r="DW879" s="29"/>
      <c r="DX879" s="29"/>
      <c r="DY879" s="29"/>
      <c r="DZ879" s="29"/>
      <c r="EA879" s="29"/>
      <c r="EB879" s="29"/>
      <c r="EC879" s="29"/>
      <c r="ED879" s="29"/>
      <c r="EE879" s="29"/>
      <c r="EF879" s="29"/>
      <c r="EG879" s="29"/>
      <c r="EH879" s="29"/>
      <c r="EI879" s="29"/>
      <c r="EJ879" s="29"/>
    </row>
    <row r="880" spans="1:140" ht="14.5">
      <c r="A880" s="28"/>
      <c r="B880" s="28"/>
      <c r="C880" s="29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78"/>
      <c r="AD880" s="78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  <c r="DH880" s="29"/>
      <c r="DI880" s="29"/>
      <c r="DJ880" s="29"/>
      <c r="DK880" s="29"/>
      <c r="DL880" s="29"/>
      <c r="DM880" s="29"/>
      <c r="DN880" s="29"/>
      <c r="DO880" s="29"/>
      <c r="DP880" s="29"/>
      <c r="DQ880" s="29"/>
      <c r="DR880" s="29"/>
      <c r="DS880" s="29"/>
      <c r="DT880" s="29"/>
      <c r="DU880" s="29"/>
      <c r="DV880" s="29"/>
      <c r="DW880" s="29"/>
      <c r="DX880" s="29"/>
      <c r="DY880" s="29"/>
      <c r="DZ880" s="29"/>
      <c r="EA880" s="29"/>
      <c r="EB880" s="29"/>
      <c r="EC880" s="29"/>
      <c r="ED880" s="29"/>
      <c r="EE880" s="29"/>
      <c r="EF880" s="29"/>
      <c r="EG880" s="29"/>
      <c r="EH880" s="29"/>
      <c r="EI880" s="29"/>
      <c r="EJ880" s="29"/>
    </row>
    <row r="881" spans="1:140" ht="14.5">
      <c r="A881" s="28"/>
      <c r="B881" s="28"/>
      <c r="C881" s="29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78"/>
      <c r="AD881" s="78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  <c r="DH881" s="29"/>
      <c r="DI881" s="29"/>
      <c r="DJ881" s="29"/>
      <c r="DK881" s="29"/>
      <c r="DL881" s="29"/>
      <c r="DM881" s="29"/>
      <c r="DN881" s="29"/>
      <c r="DO881" s="29"/>
      <c r="DP881" s="29"/>
      <c r="DQ881" s="29"/>
      <c r="DR881" s="29"/>
      <c r="DS881" s="29"/>
      <c r="DT881" s="29"/>
      <c r="DU881" s="29"/>
      <c r="DV881" s="29"/>
      <c r="DW881" s="29"/>
      <c r="DX881" s="29"/>
      <c r="DY881" s="29"/>
      <c r="DZ881" s="29"/>
      <c r="EA881" s="29"/>
      <c r="EB881" s="29"/>
      <c r="EC881" s="29"/>
      <c r="ED881" s="29"/>
      <c r="EE881" s="29"/>
      <c r="EF881" s="29"/>
      <c r="EG881" s="29"/>
      <c r="EH881" s="29"/>
      <c r="EI881" s="29"/>
      <c r="EJ881" s="29"/>
    </row>
    <row r="882" spans="1:140" ht="14.5">
      <c r="A882" s="28"/>
      <c r="B882" s="28"/>
      <c r="C882" s="2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78"/>
      <c r="AD882" s="78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  <c r="DH882" s="29"/>
      <c r="DI882" s="29"/>
      <c r="DJ882" s="29"/>
      <c r="DK882" s="29"/>
      <c r="DL882" s="29"/>
      <c r="DM882" s="29"/>
      <c r="DN882" s="29"/>
      <c r="DO882" s="29"/>
      <c r="DP882" s="29"/>
      <c r="DQ882" s="29"/>
      <c r="DR882" s="29"/>
      <c r="DS882" s="29"/>
      <c r="DT882" s="29"/>
      <c r="DU882" s="29"/>
      <c r="DV882" s="29"/>
      <c r="DW882" s="29"/>
      <c r="DX882" s="29"/>
      <c r="DY882" s="29"/>
      <c r="DZ882" s="29"/>
      <c r="EA882" s="29"/>
      <c r="EB882" s="29"/>
      <c r="EC882" s="29"/>
      <c r="ED882" s="29"/>
      <c r="EE882" s="29"/>
      <c r="EF882" s="29"/>
      <c r="EG882" s="29"/>
      <c r="EH882" s="29"/>
      <c r="EI882" s="29"/>
      <c r="EJ882" s="29"/>
    </row>
    <row r="883" spans="1:140" ht="14.5">
      <c r="A883" s="28"/>
      <c r="B883" s="28"/>
      <c r="C883" s="2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78"/>
      <c r="AD883" s="78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  <c r="DH883" s="29"/>
      <c r="DI883" s="29"/>
      <c r="DJ883" s="29"/>
      <c r="DK883" s="29"/>
      <c r="DL883" s="29"/>
      <c r="DM883" s="29"/>
      <c r="DN883" s="29"/>
      <c r="DO883" s="29"/>
      <c r="DP883" s="29"/>
      <c r="DQ883" s="29"/>
      <c r="DR883" s="29"/>
      <c r="DS883" s="29"/>
      <c r="DT883" s="29"/>
      <c r="DU883" s="29"/>
      <c r="DV883" s="29"/>
      <c r="DW883" s="29"/>
      <c r="DX883" s="29"/>
      <c r="DY883" s="29"/>
      <c r="DZ883" s="29"/>
      <c r="EA883" s="29"/>
      <c r="EB883" s="29"/>
      <c r="EC883" s="29"/>
      <c r="ED883" s="29"/>
      <c r="EE883" s="29"/>
      <c r="EF883" s="29"/>
      <c r="EG883" s="29"/>
      <c r="EH883" s="29"/>
      <c r="EI883" s="29"/>
      <c r="EJ883" s="29"/>
    </row>
    <row r="884" spans="1:140" ht="14.5">
      <c r="A884" s="28"/>
      <c r="B884" s="28"/>
      <c r="C884" s="29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78"/>
      <c r="AD884" s="78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  <c r="DL884" s="29"/>
      <c r="DM884" s="29"/>
      <c r="DN884" s="29"/>
      <c r="DO884" s="29"/>
      <c r="DP884" s="29"/>
      <c r="DQ884" s="29"/>
      <c r="DR884" s="29"/>
      <c r="DS884" s="29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  <c r="EG884" s="29"/>
      <c r="EH884" s="29"/>
      <c r="EI884" s="29"/>
      <c r="EJ884" s="29"/>
    </row>
    <row r="885" spans="1:140" ht="14.5">
      <c r="A885" s="28"/>
      <c r="B885" s="28"/>
      <c r="C885" s="29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78"/>
      <c r="AD885" s="78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  <c r="DL885" s="29"/>
      <c r="DM885" s="29"/>
      <c r="DN885" s="29"/>
      <c r="DO885" s="29"/>
      <c r="DP885" s="29"/>
      <c r="DQ885" s="29"/>
      <c r="DR885" s="29"/>
      <c r="DS885" s="29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  <c r="EG885" s="29"/>
      <c r="EH885" s="29"/>
      <c r="EI885" s="29"/>
      <c r="EJ885" s="29"/>
    </row>
    <row r="886" spans="1:140" ht="14.5">
      <c r="A886" s="28"/>
      <c r="B886" s="28"/>
      <c r="C886" s="29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78"/>
      <c r="AD886" s="78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  <c r="DH886" s="29"/>
      <c r="DI886" s="29"/>
      <c r="DJ886" s="29"/>
      <c r="DK886" s="29"/>
      <c r="DL886" s="29"/>
      <c r="DM886" s="29"/>
      <c r="DN886" s="29"/>
      <c r="DO886" s="29"/>
      <c r="DP886" s="29"/>
      <c r="DQ886" s="29"/>
      <c r="DR886" s="29"/>
      <c r="DS886" s="29"/>
      <c r="DT886" s="29"/>
      <c r="DU886" s="29"/>
      <c r="DV886" s="29"/>
      <c r="DW886" s="29"/>
      <c r="DX886" s="29"/>
      <c r="DY886" s="29"/>
      <c r="DZ886" s="29"/>
      <c r="EA886" s="29"/>
      <c r="EB886" s="29"/>
      <c r="EC886" s="29"/>
      <c r="ED886" s="29"/>
      <c r="EE886" s="29"/>
      <c r="EF886" s="29"/>
      <c r="EG886" s="29"/>
      <c r="EH886" s="29"/>
      <c r="EI886" s="29"/>
      <c r="EJ886" s="29"/>
    </row>
    <row r="887" spans="1:140" ht="14.5">
      <c r="A887" s="28"/>
      <c r="B887" s="28"/>
      <c r="C887" s="29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78"/>
      <c r="AD887" s="78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  <c r="DH887" s="29"/>
      <c r="DI887" s="29"/>
      <c r="DJ887" s="29"/>
      <c r="DK887" s="29"/>
      <c r="DL887" s="29"/>
      <c r="DM887" s="29"/>
      <c r="DN887" s="29"/>
      <c r="DO887" s="29"/>
      <c r="DP887" s="29"/>
      <c r="DQ887" s="29"/>
      <c r="DR887" s="29"/>
      <c r="DS887" s="29"/>
      <c r="DT887" s="29"/>
      <c r="DU887" s="29"/>
      <c r="DV887" s="29"/>
      <c r="DW887" s="29"/>
      <c r="DX887" s="29"/>
      <c r="DY887" s="29"/>
      <c r="DZ887" s="29"/>
      <c r="EA887" s="29"/>
      <c r="EB887" s="29"/>
      <c r="EC887" s="29"/>
      <c r="ED887" s="29"/>
      <c r="EE887" s="29"/>
      <c r="EF887" s="29"/>
      <c r="EG887" s="29"/>
      <c r="EH887" s="29"/>
      <c r="EI887" s="29"/>
      <c r="EJ887" s="29"/>
    </row>
    <row r="888" spans="1:140" ht="14.5">
      <c r="A888" s="28"/>
      <c r="B888" s="28"/>
      <c r="C888" s="29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78"/>
      <c r="AD888" s="78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  <c r="DH888" s="29"/>
      <c r="DI888" s="29"/>
      <c r="DJ888" s="29"/>
      <c r="DK888" s="29"/>
      <c r="DL888" s="29"/>
      <c r="DM888" s="29"/>
      <c r="DN888" s="29"/>
      <c r="DO888" s="29"/>
      <c r="DP888" s="29"/>
      <c r="DQ888" s="29"/>
      <c r="DR888" s="29"/>
      <c r="DS888" s="29"/>
      <c r="DT888" s="29"/>
      <c r="DU888" s="29"/>
      <c r="DV888" s="29"/>
      <c r="DW888" s="29"/>
      <c r="DX888" s="29"/>
      <c r="DY888" s="29"/>
      <c r="DZ888" s="29"/>
      <c r="EA888" s="29"/>
      <c r="EB888" s="29"/>
      <c r="EC888" s="29"/>
      <c r="ED888" s="29"/>
      <c r="EE888" s="29"/>
      <c r="EF888" s="29"/>
      <c r="EG888" s="29"/>
      <c r="EH888" s="29"/>
      <c r="EI888" s="29"/>
      <c r="EJ888" s="29"/>
    </row>
    <row r="889" spans="1:140" ht="14.5">
      <c r="A889" s="28"/>
      <c r="B889" s="28"/>
      <c r="C889" s="29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78"/>
      <c r="AD889" s="78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  <c r="DH889" s="29"/>
      <c r="DI889" s="29"/>
      <c r="DJ889" s="29"/>
      <c r="DK889" s="29"/>
      <c r="DL889" s="29"/>
      <c r="DM889" s="29"/>
      <c r="DN889" s="29"/>
      <c r="DO889" s="29"/>
      <c r="DP889" s="29"/>
      <c r="DQ889" s="29"/>
      <c r="DR889" s="29"/>
      <c r="DS889" s="29"/>
      <c r="DT889" s="29"/>
      <c r="DU889" s="29"/>
      <c r="DV889" s="29"/>
      <c r="DW889" s="29"/>
      <c r="DX889" s="29"/>
      <c r="DY889" s="29"/>
      <c r="DZ889" s="29"/>
      <c r="EA889" s="29"/>
      <c r="EB889" s="29"/>
      <c r="EC889" s="29"/>
      <c r="ED889" s="29"/>
      <c r="EE889" s="29"/>
      <c r="EF889" s="29"/>
      <c r="EG889" s="29"/>
      <c r="EH889" s="29"/>
      <c r="EI889" s="29"/>
      <c r="EJ889" s="29"/>
    </row>
    <row r="890" spans="1:140" ht="14.5">
      <c r="A890" s="28"/>
      <c r="B890" s="28"/>
      <c r="C890" s="29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78"/>
      <c r="AD890" s="78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  <c r="DH890" s="29"/>
      <c r="DI890" s="29"/>
      <c r="DJ890" s="29"/>
      <c r="DK890" s="29"/>
      <c r="DL890" s="29"/>
      <c r="DM890" s="29"/>
      <c r="DN890" s="29"/>
      <c r="DO890" s="29"/>
      <c r="DP890" s="29"/>
      <c r="DQ890" s="29"/>
      <c r="DR890" s="29"/>
      <c r="DS890" s="29"/>
      <c r="DT890" s="29"/>
      <c r="DU890" s="29"/>
      <c r="DV890" s="29"/>
      <c r="DW890" s="29"/>
      <c r="DX890" s="29"/>
      <c r="DY890" s="29"/>
      <c r="DZ890" s="29"/>
      <c r="EA890" s="29"/>
      <c r="EB890" s="29"/>
      <c r="EC890" s="29"/>
      <c r="ED890" s="29"/>
      <c r="EE890" s="29"/>
      <c r="EF890" s="29"/>
      <c r="EG890" s="29"/>
      <c r="EH890" s="29"/>
      <c r="EI890" s="29"/>
      <c r="EJ890" s="29"/>
    </row>
    <row r="891" spans="1:140" ht="14.5">
      <c r="A891" s="28"/>
      <c r="B891" s="28"/>
      <c r="C891" s="29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78"/>
      <c r="AD891" s="78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  <c r="DH891" s="29"/>
      <c r="DI891" s="29"/>
      <c r="DJ891" s="29"/>
      <c r="DK891" s="29"/>
      <c r="DL891" s="29"/>
      <c r="DM891" s="29"/>
      <c r="DN891" s="29"/>
      <c r="DO891" s="29"/>
      <c r="DP891" s="29"/>
      <c r="DQ891" s="29"/>
      <c r="DR891" s="29"/>
      <c r="DS891" s="29"/>
      <c r="DT891" s="29"/>
      <c r="DU891" s="29"/>
      <c r="DV891" s="29"/>
      <c r="DW891" s="29"/>
      <c r="DX891" s="29"/>
      <c r="DY891" s="29"/>
      <c r="DZ891" s="29"/>
      <c r="EA891" s="29"/>
      <c r="EB891" s="29"/>
      <c r="EC891" s="29"/>
      <c r="ED891" s="29"/>
      <c r="EE891" s="29"/>
      <c r="EF891" s="29"/>
      <c r="EG891" s="29"/>
      <c r="EH891" s="29"/>
      <c r="EI891" s="29"/>
      <c r="EJ891" s="29"/>
    </row>
    <row r="892" spans="1:140" ht="14.5">
      <c r="A892" s="28"/>
      <c r="B892" s="28"/>
      <c r="C892" s="29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78"/>
      <c r="AD892" s="78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  <c r="DH892" s="29"/>
      <c r="DI892" s="29"/>
      <c r="DJ892" s="29"/>
      <c r="DK892" s="29"/>
      <c r="DL892" s="29"/>
      <c r="DM892" s="29"/>
      <c r="DN892" s="29"/>
      <c r="DO892" s="29"/>
      <c r="DP892" s="29"/>
      <c r="DQ892" s="29"/>
      <c r="DR892" s="29"/>
      <c r="DS892" s="29"/>
      <c r="DT892" s="29"/>
      <c r="DU892" s="29"/>
      <c r="DV892" s="29"/>
      <c r="DW892" s="29"/>
      <c r="DX892" s="29"/>
      <c r="DY892" s="29"/>
      <c r="DZ892" s="29"/>
      <c r="EA892" s="29"/>
      <c r="EB892" s="29"/>
      <c r="EC892" s="29"/>
      <c r="ED892" s="29"/>
      <c r="EE892" s="29"/>
      <c r="EF892" s="29"/>
      <c r="EG892" s="29"/>
      <c r="EH892" s="29"/>
      <c r="EI892" s="29"/>
      <c r="EJ892" s="29"/>
    </row>
    <row r="893" spans="1:140" ht="14.5">
      <c r="A893" s="28"/>
      <c r="B893" s="28"/>
      <c r="C893" s="29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78"/>
      <c r="AD893" s="78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  <c r="DL893" s="29"/>
      <c r="DM893" s="29"/>
      <c r="DN893" s="29"/>
      <c r="DO893" s="29"/>
      <c r="DP893" s="29"/>
      <c r="DQ893" s="29"/>
      <c r="DR893" s="29"/>
      <c r="DS893" s="29"/>
      <c r="DT893" s="29"/>
      <c r="DU893" s="29"/>
      <c r="DV893" s="29"/>
      <c r="DW893" s="29"/>
      <c r="DX893" s="29"/>
      <c r="DY893" s="29"/>
      <c r="DZ893" s="29"/>
      <c r="EA893" s="29"/>
      <c r="EB893" s="29"/>
      <c r="EC893" s="29"/>
      <c r="ED893" s="29"/>
      <c r="EE893" s="29"/>
      <c r="EF893" s="29"/>
      <c r="EG893" s="29"/>
      <c r="EH893" s="29"/>
      <c r="EI893" s="29"/>
      <c r="EJ893" s="29"/>
    </row>
    <row r="894" spans="1:140" ht="14.5">
      <c r="A894" s="28"/>
      <c r="B894" s="28"/>
      <c r="C894" s="29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78"/>
      <c r="AD894" s="78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  <c r="DH894" s="29"/>
      <c r="DI894" s="29"/>
      <c r="DJ894" s="29"/>
      <c r="DK894" s="29"/>
      <c r="DL894" s="29"/>
      <c r="DM894" s="29"/>
      <c r="DN894" s="29"/>
      <c r="DO894" s="29"/>
      <c r="DP894" s="29"/>
      <c r="DQ894" s="29"/>
      <c r="DR894" s="29"/>
      <c r="DS894" s="29"/>
      <c r="DT894" s="29"/>
      <c r="DU894" s="29"/>
      <c r="DV894" s="29"/>
      <c r="DW894" s="29"/>
      <c r="DX894" s="29"/>
      <c r="DY894" s="29"/>
      <c r="DZ894" s="29"/>
      <c r="EA894" s="29"/>
      <c r="EB894" s="29"/>
      <c r="EC894" s="29"/>
      <c r="ED894" s="29"/>
      <c r="EE894" s="29"/>
      <c r="EF894" s="29"/>
      <c r="EG894" s="29"/>
      <c r="EH894" s="29"/>
      <c r="EI894" s="29"/>
      <c r="EJ894" s="29"/>
    </row>
    <row r="895" spans="1:140" ht="14.5">
      <c r="A895" s="28"/>
      <c r="B895" s="28"/>
      <c r="C895" s="29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78"/>
      <c r="AD895" s="78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  <c r="DH895" s="29"/>
      <c r="DI895" s="29"/>
      <c r="DJ895" s="29"/>
      <c r="DK895" s="29"/>
      <c r="DL895" s="29"/>
      <c r="DM895" s="29"/>
      <c r="DN895" s="29"/>
      <c r="DO895" s="29"/>
      <c r="DP895" s="29"/>
      <c r="DQ895" s="29"/>
      <c r="DR895" s="29"/>
      <c r="DS895" s="29"/>
      <c r="DT895" s="29"/>
      <c r="DU895" s="29"/>
      <c r="DV895" s="29"/>
      <c r="DW895" s="29"/>
      <c r="DX895" s="29"/>
      <c r="DY895" s="29"/>
      <c r="DZ895" s="29"/>
      <c r="EA895" s="29"/>
      <c r="EB895" s="29"/>
      <c r="EC895" s="29"/>
      <c r="ED895" s="29"/>
      <c r="EE895" s="29"/>
      <c r="EF895" s="29"/>
      <c r="EG895" s="29"/>
      <c r="EH895" s="29"/>
      <c r="EI895" s="29"/>
      <c r="EJ895" s="29"/>
    </row>
    <row r="896" spans="1:140" ht="14.5">
      <c r="A896" s="28"/>
      <c r="B896" s="28"/>
      <c r="C896" s="29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78"/>
      <c r="AD896" s="78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  <c r="DL896" s="29"/>
      <c r="DM896" s="29"/>
      <c r="DN896" s="29"/>
      <c r="DO896" s="29"/>
      <c r="DP896" s="29"/>
      <c r="DQ896" s="29"/>
      <c r="DR896" s="29"/>
      <c r="DS896" s="29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  <c r="EG896" s="29"/>
      <c r="EH896" s="29"/>
      <c r="EI896" s="29"/>
      <c r="EJ896" s="29"/>
    </row>
    <row r="897" spans="1:140" ht="14.5">
      <c r="A897" s="28"/>
      <c r="B897" s="28"/>
      <c r="C897" s="29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78"/>
      <c r="AD897" s="78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  <c r="DL897" s="29"/>
      <c r="DM897" s="29"/>
      <c r="DN897" s="29"/>
      <c r="DO897" s="29"/>
      <c r="DP897" s="29"/>
      <c r="DQ897" s="29"/>
      <c r="DR897" s="29"/>
      <c r="DS897" s="29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  <c r="EG897" s="29"/>
      <c r="EH897" s="29"/>
      <c r="EI897" s="29"/>
      <c r="EJ897" s="29"/>
    </row>
    <row r="898" spans="1:140" ht="14.5">
      <c r="A898" s="28"/>
      <c r="B898" s="28"/>
      <c r="C898" s="29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78"/>
      <c r="AD898" s="78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  <c r="DL898" s="29"/>
      <c r="DM898" s="29"/>
      <c r="DN898" s="29"/>
      <c r="DO898" s="29"/>
      <c r="DP898" s="29"/>
      <c r="DQ898" s="29"/>
      <c r="DR898" s="29"/>
      <c r="DS898" s="29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  <c r="EG898" s="29"/>
      <c r="EH898" s="29"/>
      <c r="EI898" s="29"/>
      <c r="EJ898" s="29"/>
    </row>
    <row r="899" spans="1:140" ht="14.5">
      <c r="A899" s="28"/>
      <c r="B899" s="28"/>
      <c r="C899" s="29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78"/>
      <c r="AD899" s="78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  <c r="DL899" s="29"/>
      <c r="DM899" s="29"/>
      <c r="DN899" s="29"/>
      <c r="DO899" s="29"/>
      <c r="DP899" s="29"/>
      <c r="DQ899" s="29"/>
      <c r="DR899" s="29"/>
      <c r="DS899" s="29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  <c r="EG899" s="29"/>
      <c r="EH899" s="29"/>
      <c r="EI899" s="29"/>
      <c r="EJ899" s="29"/>
    </row>
    <row r="900" spans="1:140" ht="14.5">
      <c r="A900" s="28"/>
      <c r="B900" s="28"/>
      <c r="C900" s="2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78"/>
      <c r="AD900" s="78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</row>
    <row r="901" spans="1:140" ht="14.5">
      <c r="A901" s="28"/>
      <c r="B901" s="28"/>
      <c r="C901" s="29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78"/>
      <c r="AD901" s="78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  <c r="DL901" s="29"/>
      <c r="DM901" s="29"/>
      <c r="DN901" s="29"/>
      <c r="DO901" s="29"/>
      <c r="DP901" s="29"/>
      <c r="DQ901" s="29"/>
      <c r="DR901" s="29"/>
      <c r="DS901" s="29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  <c r="EG901" s="29"/>
      <c r="EH901" s="29"/>
      <c r="EI901" s="29"/>
      <c r="EJ901" s="29"/>
    </row>
    <row r="902" spans="1:140" ht="14.5">
      <c r="A902" s="28"/>
      <c r="B902" s="28"/>
      <c r="C902" s="29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78"/>
      <c r="AD902" s="78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  <c r="DL902" s="29"/>
      <c r="DM902" s="29"/>
      <c r="DN902" s="29"/>
      <c r="DO902" s="29"/>
      <c r="DP902" s="29"/>
      <c r="DQ902" s="29"/>
      <c r="DR902" s="29"/>
      <c r="DS902" s="29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  <c r="EG902" s="29"/>
      <c r="EH902" s="29"/>
      <c r="EI902" s="29"/>
      <c r="EJ902" s="29"/>
    </row>
    <row r="903" spans="1:140" ht="14.5">
      <c r="A903" s="28"/>
      <c r="B903" s="28"/>
      <c r="C903" s="29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78"/>
      <c r="AD903" s="78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  <c r="DL903" s="29"/>
      <c r="DM903" s="29"/>
      <c r="DN903" s="29"/>
      <c r="DO903" s="29"/>
      <c r="DP903" s="29"/>
      <c r="DQ903" s="29"/>
      <c r="DR903" s="29"/>
      <c r="DS903" s="29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  <c r="EG903" s="29"/>
      <c r="EH903" s="29"/>
      <c r="EI903" s="29"/>
      <c r="EJ903" s="29"/>
    </row>
    <row r="904" spans="1:140" ht="14.5">
      <c r="A904" s="28"/>
      <c r="B904" s="28"/>
      <c r="C904" s="29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78"/>
      <c r="AD904" s="78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  <c r="DL904" s="29"/>
      <c r="DM904" s="29"/>
      <c r="DN904" s="29"/>
      <c r="DO904" s="29"/>
      <c r="DP904" s="29"/>
      <c r="DQ904" s="29"/>
      <c r="DR904" s="29"/>
      <c r="DS904" s="29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  <c r="EG904" s="29"/>
      <c r="EH904" s="29"/>
      <c r="EI904" s="29"/>
      <c r="EJ904" s="29"/>
    </row>
    <row r="905" spans="1:140" ht="14.5">
      <c r="A905" s="28"/>
      <c r="B905" s="28"/>
      <c r="C905" s="29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78"/>
      <c r="AD905" s="78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  <c r="DL905" s="29"/>
      <c r="DM905" s="29"/>
      <c r="DN905" s="29"/>
      <c r="DO905" s="29"/>
      <c r="DP905" s="29"/>
      <c r="DQ905" s="29"/>
      <c r="DR905" s="29"/>
      <c r="DS905" s="29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  <c r="EG905" s="29"/>
      <c r="EH905" s="29"/>
      <c r="EI905" s="29"/>
      <c r="EJ905" s="29"/>
    </row>
    <row r="906" spans="1:140" ht="14.5">
      <c r="A906" s="28"/>
      <c r="B906" s="28"/>
      <c r="C906" s="29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78"/>
      <c r="AD906" s="78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  <c r="DL906" s="29"/>
      <c r="DM906" s="29"/>
      <c r="DN906" s="29"/>
      <c r="DO906" s="29"/>
      <c r="DP906" s="29"/>
      <c r="DQ906" s="29"/>
      <c r="DR906" s="29"/>
      <c r="DS906" s="29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  <c r="EG906" s="29"/>
      <c r="EH906" s="29"/>
      <c r="EI906" s="29"/>
      <c r="EJ906" s="29"/>
    </row>
    <row r="907" spans="1:140" ht="14.5">
      <c r="A907" s="28"/>
      <c r="B907" s="28"/>
      <c r="C907" s="29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78"/>
      <c r="AD907" s="78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  <c r="DL907" s="29"/>
      <c r="DM907" s="29"/>
      <c r="DN907" s="29"/>
      <c r="DO907" s="29"/>
      <c r="DP907" s="29"/>
      <c r="DQ907" s="29"/>
      <c r="DR907" s="29"/>
      <c r="DS907" s="29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  <c r="EG907" s="29"/>
      <c r="EH907" s="29"/>
      <c r="EI907" s="29"/>
      <c r="EJ907" s="29"/>
    </row>
    <row r="908" spans="1:140" ht="14.5">
      <c r="A908" s="28"/>
      <c r="B908" s="28"/>
      <c r="C908" s="29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78"/>
      <c r="AD908" s="78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  <c r="DL908" s="29"/>
      <c r="DM908" s="29"/>
      <c r="DN908" s="29"/>
      <c r="DO908" s="29"/>
      <c r="DP908" s="29"/>
      <c r="DQ908" s="29"/>
      <c r="DR908" s="29"/>
      <c r="DS908" s="29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  <c r="EG908" s="29"/>
      <c r="EH908" s="29"/>
      <c r="EI908" s="29"/>
      <c r="EJ908" s="29"/>
    </row>
    <row r="909" spans="1:140" ht="14.5">
      <c r="A909" s="28"/>
      <c r="B909" s="28"/>
      <c r="C909" s="29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78"/>
      <c r="AD909" s="78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  <c r="DL909" s="29"/>
      <c r="DM909" s="29"/>
      <c r="DN909" s="29"/>
      <c r="DO909" s="29"/>
      <c r="DP909" s="29"/>
      <c r="DQ909" s="29"/>
      <c r="DR909" s="29"/>
      <c r="DS909" s="29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  <c r="EG909" s="29"/>
      <c r="EH909" s="29"/>
      <c r="EI909" s="29"/>
      <c r="EJ909" s="29"/>
    </row>
    <row r="910" spans="1:140" ht="14.5">
      <c r="A910" s="28"/>
      <c r="B910" s="28"/>
      <c r="C910" s="29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78"/>
      <c r="AD910" s="78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  <c r="DL910" s="29"/>
      <c r="DM910" s="29"/>
      <c r="DN910" s="29"/>
      <c r="DO910" s="29"/>
      <c r="DP910" s="29"/>
      <c r="DQ910" s="29"/>
      <c r="DR910" s="29"/>
      <c r="DS910" s="29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  <c r="EG910" s="29"/>
      <c r="EH910" s="29"/>
      <c r="EI910" s="29"/>
      <c r="EJ910" s="29"/>
    </row>
    <row r="911" spans="1:140" ht="14.5">
      <c r="A911" s="28"/>
      <c r="B911" s="28"/>
      <c r="C911" s="29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78"/>
      <c r="AD911" s="78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  <c r="DL911" s="29"/>
      <c r="DM911" s="29"/>
      <c r="DN911" s="29"/>
      <c r="DO911" s="29"/>
      <c r="DP911" s="29"/>
      <c r="DQ911" s="29"/>
      <c r="DR911" s="29"/>
      <c r="DS911" s="29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  <c r="EG911" s="29"/>
      <c r="EH911" s="29"/>
      <c r="EI911" s="29"/>
      <c r="EJ911" s="29"/>
    </row>
    <row r="912" spans="1:140" ht="14.5">
      <c r="A912" s="28"/>
      <c r="B912" s="28"/>
      <c r="C912" s="29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78"/>
      <c r="AD912" s="78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  <c r="DL912" s="29"/>
      <c r="DM912" s="29"/>
      <c r="DN912" s="29"/>
      <c r="DO912" s="29"/>
      <c r="DP912" s="29"/>
      <c r="DQ912" s="29"/>
      <c r="DR912" s="29"/>
      <c r="DS912" s="29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  <c r="EG912" s="29"/>
      <c r="EH912" s="29"/>
      <c r="EI912" s="29"/>
      <c r="EJ912" s="29"/>
    </row>
    <row r="913" spans="1:140" ht="14.5">
      <c r="A913" s="28"/>
      <c r="B913" s="28"/>
      <c r="C913" s="29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78"/>
      <c r="AD913" s="78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  <c r="DL913" s="29"/>
      <c r="DM913" s="29"/>
      <c r="DN913" s="29"/>
      <c r="DO913" s="29"/>
      <c r="DP913" s="29"/>
      <c r="DQ913" s="29"/>
      <c r="DR913" s="29"/>
      <c r="DS913" s="29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  <c r="EG913" s="29"/>
      <c r="EH913" s="29"/>
      <c r="EI913" s="29"/>
      <c r="EJ913" s="29"/>
    </row>
    <row r="914" spans="1:140" ht="14.5">
      <c r="A914" s="28"/>
      <c r="B914" s="28"/>
      <c r="C914" s="29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78"/>
      <c r="AD914" s="78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  <c r="DL914" s="29"/>
      <c r="DM914" s="29"/>
      <c r="DN914" s="29"/>
      <c r="DO914" s="29"/>
      <c r="DP914" s="29"/>
      <c r="DQ914" s="29"/>
      <c r="DR914" s="29"/>
      <c r="DS914" s="29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  <c r="EG914" s="29"/>
      <c r="EH914" s="29"/>
      <c r="EI914" s="29"/>
      <c r="EJ914" s="29"/>
    </row>
    <row r="915" spans="1:140" ht="14.5">
      <c r="A915" s="28"/>
      <c r="B915" s="28"/>
      <c r="C915" s="2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78"/>
      <c r="AD915" s="78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  <c r="DL915" s="29"/>
      <c r="DM915" s="29"/>
      <c r="DN915" s="29"/>
      <c r="DO915" s="29"/>
      <c r="DP915" s="29"/>
      <c r="DQ915" s="29"/>
      <c r="DR915" s="29"/>
      <c r="DS915" s="29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  <c r="EG915" s="29"/>
      <c r="EH915" s="29"/>
      <c r="EI915" s="29"/>
      <c r="EJ915" s="29"/>
    </row>
    <row r="916" spans="1:140" ht="14.5">
      <c r="A916" s="28"/>
      <c r="B916" s="28"/>
      <c r="C916" s="29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78"/>
      <c r="AD916" s="78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  <c r="DM916" s="29"/>
      <c r="DN916" s="29"/>
      <c r="DO916" s="29"/>
      <c r="DP916" s="29"/>
      <c r="DQ916" s="29"/>
      <c r="DR916" s="29"/>
      <c r="DS916" s="29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</row>
    <row r="917" spans="1:140" ht="14.5">
      <c r="A917" s="28"/>
      <c r="B917" s="28"/>
      <c r="C917" s="29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78"/>
      <c r="AD917" s="78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  <c r="DL917" s="29"/>
      <c r="DM917" s="29"/>
      <c r="DN917" s="29"/>
      <c r="DO917" s="29"/>
      <c r="DP917" s="29"/>
      <c r="DQ917" s="29"/>
      <c r="DR917" s="29"/>
      <c r="DS917" s="29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  <c r="EG917" s="29"/>
      <c r="EH917" s="29"/>
      <c r="EI917" s="29"/>
      <c r="EJ917" s="29"/>
    </row>
    <row r="918" spans="1:140" ht="14.5">
      <c r="A918" s="28"/>
      <c r="B918" s="28"/>
      <c r="C918" s="2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78"/>
      <c r="AD918" s="78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  <c r="DL918" s="29"/>
      <c r="DM918" s="29"/>
      <c r="DN918" s="29"/>
      <c r="DO918" s="29"/>
      <c r="DP918" s="29"/>
      <c r="DQ918" s="29"/>
      <c r="DR918" s="29"/>
      <c r="DS918" s="29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  <c r="EG918" s="29"/>
      <c r="EH918" s="29"/>
      <c r="EI918" s="29"/>
      <c r="EJ918" s="29"/>
    </row>
    <row r="919" spans="1:140" ht="14.5">
      <c r="A919" s="28"/>
      <c r="B919" s="28"/>
      <c r="C919" s="29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78"/>
      <c r="AD919" s="78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  <c r="DL919" s="29"/>
      <c r="DM919" s="29"/>
      <c r="DN919" s="29"/>
      <c r="DO919" s="29"/>
      <c r="DP919" s="29"/>
      <c r="DQ919" s="29"/>
      <c r="DR919" s="29"/>
      <c r="DS919" s="29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  <c r="EG919" s="29"/>
      <c r="EH919" s="29"/>
      <c r="EI919" s="29"/>
      <c r="EJ919" s="29"/>
    </row>
    <row r="920" spans="1:140" ht="14.5">
      <c r="A920" s="28"/>
      <c r="B920" s="28"/>
      <c r="C920" s="29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78"/>
      <c r="AD920" s="78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  <c r="DL920" s="29"/>
      <c r="DM920" s="29"/>
      <c r="DN920" s="29"/>
      <c r="DO920" s="29"/>
      <c r="DP920" s="29"/>
      <c r="DQ920" s="29"/>
      <c r="DR920" s="29"/>
      <c r="DS920" s="29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  <c r="EG920" s="29"/>
      <c r="EH920" s="29"/>
      <c r="EI920" s="29"/>
      <c r="EJ920" s="29"/>
    </row>
    <row r="921" spans="1:140" ht="14.5">
      <c r="A921" s="28"/>
      <c r="B921" s="28"/>
      <c r="C921" s="29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78"/>
      <c r="AD921" s="78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  <c r="DL921" s="29"/>
      <c r="DM921" s="29"/>
      <c r="DN921" s="29"/>
      <c r="DO921" s="29"/>
      <c r="DP921" s="29"/>
      <c r="DQ921" s="29"/>
      <c r="DR921" s="29"/>
      <c r="DS921" s="29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  <c r="EG921" s="29"/>
      <c r="EH921" s="29"/>
      <c r="EI921" s="29"/>
      <c r="EJ921" s="29"/>
    </row>
    <row r="922" spans="1:140" ht="14.5">
      <c r="A922" s="28"/>
      <c r="B922" s="28"/>
      <c r="C922" s="29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78"/>
      <c r="AD922" s="78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  <c r="DL922" s="29"/>
      <c r="DM922" s="29"/>
      <c r="DN922" s="29"/>
      <c r="DO922" s="29"/>
      <c r="DP922" s="29"/>
      <c r="DQ922" s="29"/>
      <c r="DR922" s="29"/>
      <c r="DS922" s="29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  <c r="EG922" s="29"/>
      <c r="EH922" s="29"/>
      <c r="EI922" s="29"/>
      <c r="EJ922" s="29"/>
    </row>
    <row r="923" spans="1:140" ht="14.5">
      <c r="A923" s="28"/>
      <c r="B923" s="28"/>
      <c r="C923" s="29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78"/>
      <c r="AD923" s="78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  <c r="DL923" s="29"/>
      <c r="DM923" s="29"/>
      <c r="DN923" s="29"/>
      <c r="DO923" s="29"/>
      <c r="DP923" s="29"/>
      <c r="DQ923" s="29"/>
      <c r="DR923" s="29"/>
      <c r="DS923" s="29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  <c r="EG923" s="29"/>
      <c r="EH923" s="29"/>
      <c r="EI923" s="29"/>
      <c r="EJ923" s="29"/>
    </row>
    <row r="924" spans="1:140" ht="14.5">
      <c r="A924" s="28"/>
      <c r="B924" s="28"/>
      <c r="C924" s="29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78"/>
      <c r="AD924" s="78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  <c r="DL924" s="29"/>
      <c r="DM924" s="29"/>
      <c r="DN924" s="29"/>
      <c r="DO924" s="29"/>
      <c r="DP924" s="29"/>
      <c r="DQ924" s="29"/>
      <c r="DR924" s="29"/>
      <c r="DS924" s="29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  <c r="EG924" s="29"/>
      <c r="EH924" s="29"/>
      <c r="EI924" s="29"/>
      <c r="EJ924" s="29"/>
    </row>
    <row r="925" spans="1:140" ht="14.5">
      <c r="A925" s="28"/>
      <c r="B925" s="28"/>
      <c r="C925" s="29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78"/>
      <c r="AD925" s="78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  <c r="DL925" s="29"/>
      <c r="DM925" s="29"/>
      <c r="DN925" s="29"/>
      <c r="DO925" s="29"/>
      <c r="DP925" s="29"/>
      <c r="DQ925" s="29"/>
      <c r="DR925" s="29"/>
      <c r="DS925" s="29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  <c r="EG925" s="29"/>
      <c r="EH925" s="29"/>
      <c r="EI925" s="29"/>
      <c r="EJ925" s="29"/>
    </row>
    <row r="926" spans="1:140" ht="14.5">
      <c r="A926" s="28"/>
      <c r="B926" s="28"/>
      <c r="C926" s="29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78"/>
      <c r="AD926" s="78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  <c r="DH926" s="29"/>
      <c r="DI926" s="29"/>
      <c r="DJ926" s="29"/>
      <c r="DK926" s="29"/>
      <c r="DL926" s="29"/>
      <c r="DM926" s="29"/>
      <c r="DN926" s="29"/>
      <c r="DO926" s="29"/>
      <c r="DP926" s="29"/>
      <c r="DQ926" s="29"/>
      <c r="DR926" s="29"/>
      <c r="DS926" s="29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  <c r="EG926" s="29"/>
      <c r="EH926" s="29"/>
      <c r="EI926" s="29"/>
      <c r="EJ926" s="29"/>
    </row>
    <row r="927" spans="1:140" ht="14.5">
      <c r="A927" s="28"/>
      <c r="B927" s="28"/>
      <c r="C927" s="29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78"/>
      <c r="AD927" s="78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  <c r="DH927" s="29"/>
      <c r="DI927" s="29"/>
      <c r="DJ927" s="29"/>
      <c r="DK927" s="29"/>
      <c r="DL927" s="29"/>
      <c r="DM927" s="29"/>
      <c r="DN927" s="29"/>
      <c r="DO927" s="29"/>
      <c r="DP927" s="29"/>
      <c r="DQ927" s="29"/>
      <c r="DR927" s="29"/>
      <c r="DS927" s="29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  <c r="EG927" s="29"/>
      <c r="EH927" s="29"/>
      <c r="EI927" s="29"/>
      <c r="EJ927" s="29"/>
    </row>
    <row r="928" spans="1:140" ht="14.5">
      <c r="A928" s="28"/>
      <c r="B928" s="28"/>
      <c r="C928" s="29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78"/>
      <c r="AD928" s="78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  <c r="DH928" s="29"/>
      <c r="DI928" s="29"/>
      <c r="DJ928" s="29"/>
      <c r="DK928" s="29"/>
      <c r="DL928" s="29"/>
      <c r="DM928" s="29"/>
      <c r="DN928" s="29"/>
      <c r="DO928" s="29"/>
      <c r="DP928" s="29"/>
      <c r="DQ928" s="29"/>
      <c r="DR928" s="29"/>
      <c r="DS928" s="29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  <c r="EG928" s="29"/>
      <c r="EH928" s="29"/>
      <c r="EI928" s="29"/>
      <c r="EJ928" s="29"/>
    </row>
    <row r="929" spans="1:140" ht="14.5">
      <c r="A929" s="28"/>
      <c r="B929" s="28"/>
      <c r="C929" s="29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78"/>
      <c r="AD929" s="78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  <c r="DH929" s="29"/>
      <c r="DI929" s="29"/>
      <c r="DJ929" s="29"/>
      <c r="DK929" s="29"/>
      <c r="DL929" s="29"/>
      <c r="DM929" s="29"/>
      <c r="DN929" s="29"/>
      <c r="DO929" s="29"/>
      <c r="DP929" s="29"/>
      <c r="DQ929" s="29"/>
      <c r="DR929" s="29"/>
      <c r="DS929" s="29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  <c r="EG929" s="29"/>
      <c r="EH929" s="29"/>
      <c r="EI929" s="29"/>
      <c r="EJ929" s="29"/>
    </row>
    <row r="930" spans="1:140" ht="14.5">
      <c r="A930" s="28"/>
      <c r="B930" s="28"/>
      <c r="C930" s="29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78"/>
      <c r="AD930" s="78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  <c r="DH930" s="29"/>
      <c r="DI930" s="29"/>
      <c r="DJ930" s="29"/>
      <c r="DK930" s="29"/>
      <c r="DL930" s="29"/>
      <c r="DM930" s="29"/>
      <c r="DN930" s="29"/>
      <c r="DO930" s="29"/>
      <c r="DP930" s="29"/>
      <c r="DQ930" s="29"/>
      <c r="DR930" s="29"/>
      <c r="DS930" s="29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  <c r="EG930" s="29"/>
      <c r="EH930" s="29"/>
      <c r="EI930" s="29"/>
      <c r="EJ930" s="29"/>
    </row>
    <row r="931" spans="1:140" ht="14.5">
      <c r="A931" s="28"/>
      <c r="B931" s="28"/>
      <c r="C931" s="29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78"/>
      <c r="AD931" s="78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  <c r="DH931" s="29"/>
      <c r="DI931" s="29"/>
      <c r="DJ931" s="29"/>
      <c r="DK931" s="29"/>
      <c r="DL931" s="29"/>
      <c r="DM931" s="29"/>
      <c r="DN931" s="29"/>
      <c r="DO931" s="29"/>
      <c r="DP931" s="29"/>
      <c r="DQ931" s="29"/>
      <c r="DR931" s="29"/>
      <c r="DS931" s="29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  <c r="EG931" s="29"/>
      <c r="EH931" s="29"/>
      <c r="EI931" s="29"/>
      <c r="EJ931" s="29"/>
    </row>
    <row r="932" spans="1:140" ht="14.5">
      <c r="A932" s="28"/>
      <c r="B932" s="28"/>
      <c r="C932" s="29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78"/>
      <c r="AD932" s="78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  <c r="DH932" s="29"/>
      <c r="DI932" s="29"/>
      <c r="DJ932" s="29"/>
      <c r="DK932" s="29"/>
      <c r="DL932" s="29"/>
      <c r="DM932" s="29"/>
      <c r="DN932" s="29"/>
      <c r="DO932" s="29"/>
      <c r="DP932" s="29"/>
      <c r="DQ932" s="29"/>
      <c r="DR932" s="29"/>
      <c r="DS932" s="29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  <c r="EG932" s="29"/>
      <c r="EH932" s="29"/>
      <c r="EI932" s="29"/>
      <c r="EJ932" s="29"/>
    </row>
    <row r="933" spans="1:140" ht="14.5">
      <c r="A933" s="28"/>
      <c r="B933" s="28"/>
      <c r="C933" s="29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78"/>
      <c r="AD933" s="78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  <c r="DH933" s="29"/>
      <c r="DI933" s="29"/>
      <c r="DJ933" s="29"/>
      <c r="DK933" s="29"/>
      <c r="DL933" s="29"/>
      <c r="DM933" s="29"/>
      <c r="DN933" s="29"/>
      <c r="DO933" s="29"/>
      <c r="DP933" s="29"/>
      <c r="DQ933" s="29"/>
      <c r="DR933" s="29"/>
      <c r="DS933" s="29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  <c r="EG933" s="29"/>
      <c r="EH933" s="29"/>
      <c r="EI933" s="29"/>
      <c r="EJ933" s="29"/>
    </row>
    <row r="934" spans="1:140" ht="14.5">
      <c r="A934" s="28"/>
      <c r="B934" s="28"/>
      <c r="C934" s="29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78"/>
      <c r="AD934" s="78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  <c r="DM934" s="29"/>
      <c r="DN934" s="29"/>
      <c r="DO934" s="29"/>
      <c r="DP934" s="29"/>
      <c r="DQ934" s="29"/>
      <c r="DR934" s="29"/>
      <c r="DS934" s="29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</row>
    <row r="935" spans="1:140" ht="14.5">
      <c r="A935" s="28"/>
      <c r="B935" s="28"/>
      <c r="C935" s="2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78"/>
      <c r="AD935" s="78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  <c r="DH935" s="29"/>
      <c r="DI935" s="29"/>
      <c r="DJ935" s="29"/>
      <c r="DK935" s="29"/>
      <c r="DL935" s="29"/>
      <c r="DM935" s="29"/>
      <c r="DN935" s="29"/>
      <c r="DO935" s="29"/>
      <c r="DP935" s="29"/>
      <c r="DQ935" s="29"/>
      <c r="DR935" s="29"/>
      <c r="DS935" s="29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  <c r="EG935" s="29"/>
      <c r="EH935" s="29"/>
      <c r="EI935" s="29"/>
      <c r="EJ935" s="29"/>
    </row>
    <row r="936" spans="1:140" ht="14.5">
      <c r="A936" s="28"/>
      <c r="B936" s="28"/>
      <c r="C936" s="2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78"/>
      <c r="AD936" s="78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  <c r="DH936" s="29"/>
      <c r="DI936" s="29"/>
      <c r="DJ936" s="29"/>
      <c r="DK936" s="29"/>
      <c r="DL936" s="29"/>
      <c r="DM936" s="29"/>
      <c r="DN936" s="29"/>
      <c r="DO936" s="29"/>
      <c r="DP936" s="29"/>
      <c r="DQ936" s="29"/>
      <c r="DR936" s="29"/>
      <c r="DS936" s="29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  <c r="EG936" s="29"/>
      <c r="EH936" s="29"/>
      <c r="EI936" s="29"/>
      <c r="EJ936" s="29"/>
    </row>
    <row r="937" spans="1:140" ht="14.5">
      <c r="A937" s="28"/>
      <c r="B937" s="28"/>
      <c r="C937" s="29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78"/>
      <c r="AD937" s="78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  <c r="DH937" s="29"/>
      <c r="DI937" s="29"/>
      <c r="DJ937" s="29"/>
      <c r="DK937" s="29"/>
      <c r="DL937" s="29"/>
      <c r="DM937" s="29"/>
      <c r="DN937" s="29"/>
      <c r="DO937" s="29"/>
      <c r="DP937" s="29"/>
      <c r="DQ937" s="29"/>
      <c r="DR937" s="29"/>
      <c r="DS937" s="29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  <c r="EG937" s="29"/>
      <c r="EH937" s="29"/>
      <c r="EI937" s="29"/>
      <c r="EJ937" s="29"/>
    </row>
    <row r="938" spans="1:140" ht="14.5">
      <c r="A938" s="28"/>
      <c r="B938" s="28"/>
      <c r="C938" s="29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78"/>
      <c r="AD938" s="78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  <c r="DH938" s="29"/>
      <c r="DI938" s="29"/>
      <c r="DJ938" s="29"/>
      <c r="DK938" s="29"/>
      <c r="DL938" s="29"/>
      <c r="DM938" s="29"/>
      <c r="DN938" s="29"/>
      <c r="DO938" s="29"/>
      <c r="DP938" s="29"/>
      <c r="DQ938" s="29"/>
      <c r="DR938" s="29"/>
      <c r="DS938" s="29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  <c r="EG938" s="29"/>
      <c r="EH938" s="29"/>
      <c r="EI938" s="29"/>
      <c r="EJ938" s="29"/>
    </row>
    <row r="939" spans="1:140" ht="14.5">
      <c r="A939" s="28"/>
      <c r="B939" s="28"/>
      <c r="C939" s="29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78"/>
      <c r="AD939" s="78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  <c r="DH939" s="29"/>
      <c r="DI939" s="29"/>
      <c r="DJ939" s="29"/>
      <c r="DK939" s="29"/>
      <c r="DL939" s="29"/>
      <c r="DM939" s="29"/>
      <c r="DN939" s="29"/>
      <c r="DO939" s="29"/>
      <c r="DP939" s="29"/>
      <c r="DQ939" s="29"/>
      <c r="DR939" s="29"/>
      <c r="DS939" s="29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  <c r="EG939" s="29"/>
      <c r="EH939" s="29"/>
      <c r="EI939" s="29"/>
      <c r="EJ939" s="29"/>
    </row>
    <row r="940" spans="1:140" ht="14.5">
      <c r="A940" s="28"/>
      <c r="B940" s="28"/>
      <c r="C940" s="29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78"/>
      <c r="AD940" s="78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  <c r="DH940" s="29"/>
      <c r="DI940" s="29"/>
      <c r="DJ940" s="29"/>
      <c r="DK940" s="29"/>
      <c r="DL940" s="29"/>
      <c r="DM940" s="29"/>
      <c r="DN940" s="29"/>
      <c r="DO940" s="29"/>
      <c r="DP940" s="29"/>
      <c r="DQ940" s="29"/>
      <c r="DR940" s="29"/>
      <c r="DS940" s="29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  <c r="EG940" s="29"/>
      <c r="EH940" s="29"/>
      <c r="EI940" s="29"/>
      <c r="EJ940" s="29"/>
    </row>
    <row r="941" spans="1:140" ht="14.5">
      <c r="A941" s="28"/>
      <c r="B941" s="28"/>
      <c r="C941" s="29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78"/>
      <c r="AD941" s="78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  <c r="DH941" s="29"/>
      <c r="DI941" s="29"/>
      <c r="DJ941" s="29"/>
      <c r="DK941" s="29"/>
      <c r="DL941" s="29"/>
      <c r="DM941" s="29"/>
      <c r="DN941" s="29"/>
      <c r="DO941" s="29"/>
      <c r="DP941" s="29"/>
      <c r="DQ941" s="29"/>
      <c r="DR941" s="29"/>
      <c r="DS941" s="29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  <c r="EG941" s="29"/>
      <c r="EH941" s="29"/>
      <c r="EI941" s="29"/>
      <c r="EJ941" s="29"/>
    </row>
    <row r="942" spans="1:140" ht="14.5">
      <c r="A942" s="28"/>
      <c r="B942" s="28"/>
      <c r="C942" s="29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78"/>
      <c r="AD942" s="78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  <c r="DH942" s="29"/>
      <c r="DI942" s="29"/>
      <c r="DJ942" s="29"/>
      <c r="DK942" s="29"/>
      <c r="DL942" s="29"/>
      <c r="DM942" s="29"/>
      <c r="DN942" s="29"/>
      <c r="DO942" s="29"/>
      <c r="DP942" s="29"/>
      <c r="DQ942" s="29"/>
      <c r="DR942" s="29"/>
      <c r="DS942" s="29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  <c r="EG942" s="29"/>
      <c r="EH942" s="29"/>
      <c r="EI942" s="29"/>
      <c r="EJ942" s="29"/>
    </row>
    <row r="943" spans="1:140" ht="14.5">
      <c r="A943" s="28"/>
      <c r="B943" s="28"/>
      <c r="C943" s="29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78"/>
      <c r="AD943" s="78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  <c r="DH943" s="29"/>
      <c r="DI943" s="29"/>
      <c r="DJ943" s="29"/>
      <c r="DK943" s="29"/>
      <c r="DL943" s="29"/>
      <c r="DM943" s="29"/>
      <c r="DN943" s="29"/>
      <c r="DO943" s="29"/>
      <c r="DP943" s="29"/>
      <c r="DQ943" s="29"/>
      <c r="DR943" s="29"/>
      <c r="DS943" s="29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  <c r="EG943" s="29"/>
      <c r="EH943" s="29"/>
      <c r="EI943" s="29"/>
      <c r="EJ943" s="29"/>
    </row>
    <row r="944" spans="1:140" ht="14.5">
      <c r="A944" s="28"/>
      <c r="B944" s="28"/>
      <c r="C944" s="29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78"/>
      <c r="AD944" s="78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  <c r="DH944" s="29"/>
      <c r="DI944" s="29"/>
      <c r="DJ944" s="29"/>
      <c r="DK944" s="29"/>
      <c r="DL944" s="29"/>
      <c r="DM944" s="29"/>
      <c r="DN944" s="29"/>
      <c r="DO944" s="29"/>
      <c r="DP944" s="29"/>
      <c r="DQ944" s="29"/>
      <c r="DR944" s="29"/>
      <c r="DS944" s="29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  <c r="EG944" s="29"/>
      <c r="EH944" s="29"/>
      <c r="EI944" s="29"/>
      <c r="EJ944" s="29"/>
    </row>
    <row r="945" spans="1:140" ht="14.5">
      <c r="A945" s="28"/>
      <c r="B945" s="28"/>
      <c r="C945" s="29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78"/>
      <c r="AD945" s="78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  <c r="CI945" s="29"/>
      <c r="CJ945" s="29"/>
      <c r="CK945" s="29"/>
      <c r="CL945" s="29"/>
      <c r="CM945" s="29"/>
      <c r="CN945" s="29"/>
      <c r="CO945" s="29"/>
      <c r="CP945" s="29"/>
      <c r="CQ945" s="29"/>
      <c r="CR945" s="29"/>
      <c r="CS945" s="29"/>
      <c r="CT945" s="29"/>
      <c r="CU945" s="29"/>
      <c r="CV945" s="29"/>
      <c r="CW945" s="29"/>
      <c r="CX945" s="29"/>
      <c r="CY945" s="29"/>
      <c r="CZ945" s="29"/>
      <c r="DA945" s="29"/>
      <c r="DB945" s="29"/>
      <c r="DC945" s="29"/>
      <c r="DD945" s="29"/>
      <c r="DE945" s="29"/>
      <c r="DF945" s="29"/>
      <c r="DG945" s="29"/>
      <c r="DH945" s="29"/>
      <c r="DI945" s="29"/>
      <c r="DJ945" s="29"/>
      <c r="DK945" s="29"/>
      <c r="DL945" s="29"/>
      <c r="DM945" s="29"/>
      <c r="DN945" s="29"/>
      <c r="DO945" s="29"/>
      <c r="DP945" s="29"/>
      <c r="DQ945" s="29"/>
      <c r="DR945" s="29"/>
      <c r="DS945" s="29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  <c r="EG945" s="29"/>
      <c r="EH945" s="29"/>
      <c r="EI945" s="29"/>
      <c r="EJ945" s="29"/>
    </row>
    <row r="946" spans="1:140" ht="14.5">
      <c r="A946" s="28"/>
      <c r="B946" s="28"/>
      <c r="C946" s="29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78"/>
      <c r="AD946" s="78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  <c r="CW946" s="29"/>
      <c r="CX946" s="29"/>
      <c r="CY946" s="29"/>
      <c r="CZ946" s="29"/>
      <c r="DA946" s="29"/>
      <c r="DB946" s="29"/>
      <c r="DC946" s="29"/>
      <c r="DD946" s="29"/>
      <c r="DE946" s="29"/>
      <c r="DF946" s="29"/>
      <c r="DG946" s="29"/>
      <c r="DH946" s="29"/>
      <c r="DI946" s="29"/>
      <c r="DJ946" s="29"/>
      <c r="DK946" s="29"/>
      <c r="DL946" s="29"/>
      <c r="DM946" s="29"/>
      <c r="DN946" s="29"/>
      <c r="DO946" s="29"/>
      <c r="DP946" s="29"/>
      <c r="DQ946" s="29"/>
      <c r="DR946" s="29"/>
      <c r="DS946" s="29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  <c r="EG946" s="29"/>
      <c r="EH946" s="29"/>
      <c r="EI946" s="29"/>
      <c r="EJ946" s="29"/>
    </row>
    <row r="947" spans="1:140" ht="14.5">
      <c r="A947" s="28"/>
      <c r="B947" s="28"/>
      <c r="C947" s="29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78"/>
      <c r="AD947" s="78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  <c r="CI947" s="29"/>
      <c r="CJ947" s="29"/>
      <c r="CK947" s="29"/>
      <c r="CL947" s="29"/>
      <c r="CM947" s="29"/>
      <c r="CN947" s="29"/>
      <c r="CO947" s="29"/>
      <c r="CP947" s="29"/>
      <c r="CQ947" s="29"/>
      <c r="CR947" s="29"/>
      <c r="CS947" s="29"/>
      <c r="CT947" s="29"/>
      <c r="CU947" s="29"/>
      <c r="CV947" s="29"/>
      <c r="CW947" s="29"/>
      <c r="CX947" s="29"/>
      <c r="CY947" s="29"/>
      <c r="CZ947" s="29"/>
      <c r="DA947" s="29"/>
      <c r="DB947" s="29"/>
      <c r="DC947" s="29"/>
      <c r="DD947" s="29"/>
      <c r="DE947" s="29"/>
      <c r="DF947" s="29"/>
      <c r="DG947" s="29"/>
      <c r="DH947" s="29"/>
      <c r="DI947" s="29"/>
      <c r="DJ947" s="29"/>
      <c r="DK947" s="29"/>
      <c r="DL947" s="29"/>
      <c r="DM947" s="29"/>
      <c r="DN947" s="29"/>
      <c r="DO947" s="29"/>
      <c r="DP947" s="29"/>
      <c r="DQ947" s="29"/>
      <c r="DR947" s="29"/>
      <c r="DS947" s="29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  <c r="EG947" s="29"/>
      <c r="EH947" s="29"/>
      <c r="EI947" s="29"/>
      <c r="EJ947" s="29"/>
    </row>
    <row r="948" spans="1:140" ht="14.5">
      <c r="A948" s="28"/>
      <c r="B948" s="28"/>
      <c r="C948" s="29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78"/>
      <c r="AD948" s="78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  <c r="DM948" s="29"/>
      <c r="DN948" s="29"/>
      <c r="DO948" s="29"/>
      <c r="DP948" s="29"/>
      <c r="DQ948" s="29"/>
      <c r="DR948" s="29"/>
      <c r="DS948" s="29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</row>
    <row r="949" spans="1:140" ht="14.5">
      <c r="A949" s="28"/>
      <c r="B949" s="28"/>
      <c r="C949" s="29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78"/>
      <c r="AD949" s="78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  <c r="CW949" s="29"/>
      <c r="CX949" s="29"/>
      <c r="CY949" s="29"/>
      <c r="CZ949" s="29"/>
      <c r="DA949" s="29"/>
      <c r="DB949" s="29"/>
      <c r="DC949" s="29"/>
      <c r="DD949" s="29"/>
      <c r="DE949" s="29"/>
      <c r="DF949" s="29"/>
      <c r="DG949" s="29"/>
      <c r="DH949" s="29"/>
      <c r="DI949" s="29"/>
      <c r="DJ949" s="29"/>
      <c r="DK949" s="29"/>
      <c r="DL949" s="29"/>
      <c r="DM949" s="29"/>
      <c r="DN949" s="29"/>
      <c r="DO949" s="29"/>
      <c r="DP949" s="29"/>
      <c r="DQ949" s="29"/>
      <c r="DR949" s="29"/>
      <c r="DS949" s="29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  <c r="EG949" s="29"/>
      <c r="EH949" s="29"/>
      <c r="EI949" s="29"/>
      <c r="EJ949" s="29"/>
    </row>
    <row r="950" spans="1:140" ht="14.5">
      <c r="A950" s="28"/>
      <c r="B950" s="28"/>
      <c r="C950" s="29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78"/>
      <c r="AD950" s="78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  <c r="CS950" s="29"/>
      <c r="CT950" s="29"/>
      <c r="CU950" s="29"/>
      <c r="CV950" s="29"/>
      <c r="CW950" s="29"/>
      <c r="CX950" s="29"/>
      <c r="CY950" s="29"/>
      <c r="CZ950" s="29"/>
      <c r="DA950" s="29"/>
      <c r="DB950" s="29"/>
      <c r="DC950" s="29"/>
      <c r="DD950" s="29"/>
      <c r="DE950" s="29"/>
      <c r="DF950" s="29"/>
      <c r="DG950" s="29"/>
      <c r="DH950" s="29"/>
      <c r="DI950" s="29"/>
      <c r="DJ950" s="29"/>
      <c r="DK950" s="29"/>
      <c r="DL950" s="29"/>
      <c r="DM950" s="29"/>
      <c r="DN950" s="29"/>
      <c r="DO950" s="29"/>
      <c r="DP950" s="29"/>
      <c r="DQ950" s="29"/>
      <c r="DR950" s="29"/>
      <c r="DS950" s="29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  <c r="EG950" s="29"/>
      <c r="EH950" s="29"/>
      <c r="EI950" s="29"/>
      <c r="EJ950" s="29"/>
    </row>
    <row r="951" spans="1:140" ht="14.5">
      <c r="A951" s="28"/>
      <c r="B951" s="28"/>
      <c r="C951" s="29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78"/>
      <c r="AD951" s="78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  <c r="CI951" s="29"/>
      <c r="CJ951" s="29"/>
      <c r="CK951" s="29"/>
      <c r="CL951" s="29"/>
      <c r="CM951" s="29"/>
      <c r="CN951" s="29"/>
      <c r="CO951" s="29"/>
      <c r="CP951" s="29"/>
      <c r="CQ951" s="29"/>
      <c r="CR951" s="29"/>
      <c r="CS951" s="29"/>
      <c r="CT951" s="29"/>
      <c r="CU951" s="29"/>
      <c r="CV951" s="29"/>
      <c r="CW951" s="29"/>
      <c r="CX951" s="29"/>
      <c r="CY951" s="29"/>
      <c r="CZ951" s="29"/>
      <c r="DA951" s="29"/>
      <c r="DB951" s="29"/>
      <c r="DC951" s="29"/>
      <c r="DD951" s="29"/>
      <c r="DE951" s="29"/>
      <c r="DF951" s="29"/>
      <c r="DG951" s="29"/>
      <c r="DH951" s="29"/>
      <c r="DI951" s="29"/>
      <c r="DJ951" s="29"/>
      <c r="DK951" s="29"/>
      <c r="DL951" s="29"/>
      <c r="DM951" s="29"/>
      <c r="DN951" s="29"/>
      <c r="DO951" s="29"/>
      <c r="DP951" s="29"/>
      <c r="DQ951" s="29"/>
      <c r="DR951" s="29"/>
      <c r="DS951" s="29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  <c r="EG951" s="29"/>
      <c r="EH951" s="29"/>
      <c r="EI951" s="29"/>
      <c r="EJ951" s="29"/>
    </row>
    <row r="952" spans="1:140" ht="14.5">
      <c r="A952" s="28"/>
      <c r="B952" s="28"/>
      <c r="C952" s="29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78"/>
      <c r="AD952" s="78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  <c r="CS952" s="29"/>
      <c r="CT952" s="29"/>
      <c r="CU952" s="29"/>
      <c r="CV952" s="29"/>
      <c r="CW952" s="29"/>
      <c r="CX952" s="29"/>
      <c r="CY952" s="29"/>
      <c r="CZ952" s="29"/>
      <c r="DA952" s="29"/>
      <c r="DB952" s="29"/>
      <c r="DC952" s="29"/>
      <c r="DD952" s="29"/>
      <c r="DE952" s="29"/>
      <c r="DF952" s="29"/>
      <c r="DG952" s="29"/>
      <c r="DH952" s="29"/>
      <c r="DI952" s="29"/>
      <c r="DJ952" s="29"/>
      <c r="DK952" s="29"/>
      <c r="DL952" s="29"/>
      <c r="DM952" s="29"/>
      <c r="DN952" s="29"/>
      <c r="DO952" s="29"/>
      <c r="DP952" s="29"/>
      <c r="DQ952" s="29"/>
      <c r="DR952" s="29"/>
      <c r="DS952" s="29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  <c r="EG952" s="29"/>
      <c r="EH952" s="29"/>
      <c r="EI952" s="29"/>
      <c r="EJ952" s="29"/>
    </row>
    <row r="953" spans="1:140" ht="14.5">
      <c r="A953" s="28"/>
      <c r="B953" s="28"/>
      <c r="C953" s="29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78"/>
      <c r="AD953" s="78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  <c r="CI953" s="29"/>
      <c r="CJ953" s="29"/>
      <c r="CK953" s="29"/>
      <c r="CL953" s="29"/>
      <c r="CM953" s="29"/>
      <c r="CN953" s="29"/>
      <c r="CO953" s="29"/>
      <c r="CP953" s="29"/>
      <c r="CQ953" s="29"/>
      <c r="CR953" s="29"/>
      <c r="CS953" s="29"/>
      <c r="CT953" s="29"/>
      <c r="CU953" s="29"/>
      <c r="CV953" s="29"/>
      <c r="CW953" s="29"/>
      <c r="CX953" s="29"/>
      <c r="CY953" s="29"/>
      <c r="CZ953" s="29"/>
      <c r="DA953" s="29"/>
      <c r="DB953" s="29"/>
      <c r="DC953" s="29"/>
      <c r="DD953" s="29"/>
      <c r="DE953" s="29"/>
      <c r="DF953" s="29"/>
      <c r="DG953" s="29"/>
      <c r="DH953" s="29"/>
      <c r="DI953" s="29"/>
      <c r="DJ953" s="29"/>
      <c r="DK953" s="29"/>
      <c r="DL953" s="29"/>
      <c r="DM953" s="29"/>
      <c r="DN953" s="29"/>
      <c r="DO953" s="29"/>
      <c r="DP953" s="29"/>
      <c r="DQ953" s="29"/>
      <c r="DR953" s="29"/>
      <c r="DS953" s="29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  <c r="EG953" s="29"/>
      <c r="EH953" s="29"/>
      <c r="EI953" s="29"/>
      <c r="EJ953" s="29"/>
    </row>
    <row r="954" spans="1:140" ht="14.5">
      <c r="A954" s="28"/>
      <c r="B954" s="28"/>
      <c r="C954" s="2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78"/>
      <c r="AD954" s="78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  <c r="CS954" s="29"/>
      <c r="CT954" s="29"/>
      <c r="CU954" s="29"/>
      <c r="CV954" s="29"/>
      <c r="CW954" s="29"/>
      <c r="CX954" s="29"/>
      <c r="CY954" s="29"/>
      <c r="CZ954" s="29"/>
      <c r="DA954" s="29"/>
      <c r="DB954" s="29"/>
      <c r="DC954" s="29"/>
      <c r="DD954" s="29"/>
      <c r="DE954" s="29"/>
      <c r="DF954" s="29"/>
      <c r="DG954" s="29"/>
      <c r="DH954" s="29"/>
      <c r="DI954" s="29"/>
      <c r="DJ954" s="29"/>
      <c r="DK954" s="29"/>
      <c r="DL954" s="29"/>
      <c r="DM954" s="29"/>
      <c r="DN954" s="29"/>
      <c r="DO954" s="29"/>
      <c r="DP954" s="29"/>
      <c r="DQ954" s="29"/>
      <c r="DR954" s="29"/>
      <c r="DS954" s="29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  <c r="EG954" s="29"/>
      <c r="EH954" s="29"/>
      <c r="EI954" s="29"/>
      <c r="EJ954" s="29"/>
    </row>
    <row r="955" spans="1:140" ht="14.5">
      <c r="A955" s="28"/>
      <c r="B955" s="28"/>
      <c r="C955" s="29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78"/>
      <c r="AD955" s="78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  <c r="CI955" s="29"/>
      <c r="CJ955" s="29"/>
      <c r="CK955" s="29"/>
      <c r="CL955" s="29"/>
      <c r="CM955" s="29"/>
      <c r="CN955" s="29"/>
      <c r="CO955" s="29"/>
      <c r="CP955" s="29"/>
      <c r="CQ955" s="29"/>
      <c r="CR955" s="29"/>
      <c r="CS955" s="29"/>
      <c r="CT955" s="29"/>
      <c r="CU955" s="29"/>
      <c r="CV955" s="29"/>
      <c r="CW955" s="29"/>
      <c r="CX955" s="29"/>
      <c r="CY955" s="29"/>
      <c r="CZ955" s="29"/>
      <c r="DA955" s="29"/>
      <c r="DB955" s="29"/>
      <c r="DC955" s="29"/>
      <c r="DD955" s="29"/>
      <c r="DE955" s="29"/>
      <c r="DF955" s="29"/>
      <c r="DG955" s="29"/>
      <c r="DH955" s="29"/>
      <c r="DI955" s="29"/>
      <c r="DJ955" s="29"/>
      <c r="DK955" s="29"/>
      <c r="DL955" s="29"/>
      <c r="DM955" s="29"/>
      <c r="DN955" s="29"/>
      <c r="DO955" s="29"/>
      <c r="DP955" s="29"/>
      <c r="DQ955" s="29"/>
      <c r="DR955" s="29"/>
      <c r="DS955" s="29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  <c r="EG955" s="29"/>
      <c r="EH955" s="29"/>
      <c r="EI955" s="29"/>
      <c r="EJ955" s="29"/>
    </row>
    <row r="956" spans="1:140" ht="14.5">
      <c r="A956" s="28"/>
      <c r="B956" s="28"/>
      <c r="C956" s="29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78"/>
      <c r="AD956" s="78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  <c r="CS956" s="29"/>
      <c r="CT956" s="29"/>
      <c r="CU956" s="29"/>
      <c r="CV956" s="29"/>
      <c r="CW956" s="29"/>
      <c r="CX956" s="29"/>
      <c r="CY956" s="29"/>
      <c r="CZ956" s="29"/>
      <c r="DA956" s="29"/>
      <c r="DB956" s="29"/>
      <c r="DC956" s="29"/>
      <c r="DD956" s="29"/>
      <c r="DE956" s="29"/>
      <c r="DF956" s="29"/>
      <c r="DG956" s="29"/>
      <c r="DH956" s="29"/>
      <c r="DI956" s="29"/>
      <c r="DJ956" s="29"/>
      <c r="DK956" s="29"/>
      <c r="DL956" s="29"/>
      <c r="DM956" s="29"/>
      <c r="DN956" s="29"/>
      <c r="DO956" s="29"/>
      <c r="DP956" s="29"/>
      <c r="DQ956" s="29"/>
      <c r="DR956" s="29"/>
      <c r="DS956" s="29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  <c r="EG956" s="29"/>
      <c r="EH956" s="29"/>
      <c r="EI956" s="29"/>
      <c r="EJ956" s="29"/>
    </row>
    <row r="957" spans="1:140" ht="14.5">
      <c r="A957" s="28"/>
      <c r="B957" s="28"/>
      <c r="C957" s="29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78"/>
      <c r="AD957" s="78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</row>
    <row r="958" spans="1:140" ht="14.5">
      <c r="A958" s="28"/>
      <c r="B958" s="28"/>
      <c r="C958" s="29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78"/>
      <c r="AD958" s="78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  <c r="CS958" s="29"/>
      <c r="CT958" s="29"/>
      <c r="CU958" s="29"/>
      <c r="CV958" s="29"/>
      <c r="CW958" s="29"/>
      <c r="CX958" s="29"/>
      <c r="CY958" s="29"/>
      <c r="CZ958" s="29"/>
      <c r="DA958" s="29"/>
      <c r="DB958" s="29"/>
      <c r="DC958" s="29"/>
      <c r="DD958" s="29"/>
      <c r="DE958" s="29"/>
      <c r="DF958" s="29"/>
      <c r="DG958" s="29"/>
      <c r="DH958" s="29"/>
      <c r="DI958" s="29"/>
      <c r="DJ958" s="29"/>
      <c r="DK958" s="29"/>
      <c r="DL958" s="29"/>
      <c r="DM958" s="29"/>
      <c r="DN958" s="29"/>
      <c r="DO958" s="29"/>
      <c r="DP958" s="29"/>
      <c r="DQ958" s="29"/>
      <c r="DR958" s="29"/>
      <c r="DS958" s="29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  <c r="EG958" s="29"/>
      <c r="EH958" s="29"/>
      <c r="EI958" s="29"/>
      <c r="EJ958" s="29"/>
    </row>
    <row r="959" spans="1:140" ht="14.5">
      <c r="A959" s="28"/>
      <c r="B959" s="28"/>
      <c r="C959" s="29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78"/>
      <c r="AD959" s="78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  <c r="CW959" s="29"/>
      <c r="CX959" s="29"/>
      <c r="CY959" s="29"/>
      <c r="CZ959" s="29"/>
      <c r="DA959" s="29"/>
      <c r="DB959" s="29"/>
      <c r="DC959" s="29"/>
      <c r="DD959" s="29"/>
      <c r="DE959" s="29"/>
      <c r="DF959" s="29"/>
      <c r="DG959" s="29"/>
      <c r="DH959" s="29"/>
      <c r="DI959" s="29"/>
      <c r="DJ959" s="29"/>
      <c r="DK959" s="29"/>
      <c r="DL959" s="29"/>
      <c r="DM959" s="29"/>
      <c r="DN959" s="29"/>
      <c r="DO959" s="29"/>
      <c r="DP959" s="29"/>
      <c r="DQ959" s="29"/>
      <c r="DR959" s="29"/>
      <c r="DS959" s="29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  <c r="EG959" s="29"/>
      <c r="EH959" s="29"/>
      <c r="EI959" s="29"/>
      <c r="EJ959" s="29"/>
    </row>
    <row r="960" spans="1:140" ht="14.5">
      <c r="A960" s="28"/>
      <c r="B960" s="28"/>
      <c r="C960" s="29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78"/>
      <c r="AD960" s="78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  <c r="CS960" s="29"/>
      <c r="CT960" s="29"/>
      <c r="CU960" s="29"/>
      <c r="CV960" s="29"/>
      <c r="CW960" s="29"/>
      <c r="CX960" s="29"/>
      <c r="CY960" s="29"/>
      <c r="CZ960" s="29"/>
      <c r="DA960" s="29"/>
      <c r="DB960" s="29"/>
      <c r="DC960" s="29"/>
      <c r="DD960" s="29"/>
      <c r="DE960" s="29"/>
      <c r="DF960" s="29"/>
      <c r="DG960" s="29"/>
      <c r="DH960" s="29"/>
      <c r="DI960" s="29"/>
      <c r="DJ960" s="29"/>
      <c r="DK960" s="29"/>
      <c r="DL960" s="29"/>
      <c r="DM960" s="29"/>
      <c r="DN960" s="29"/>
      <c r="DO960" s="29"/>
      <c r="DP960" s="29"/>
      <c r="DQ960" s="29"/>
      <c r="DR960" s="29"/>
      <c r="DS960" s="29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  <c r="EG960" s="29"/>
      <c r="EH960" s="29"/>
      <c r="EI960" s="29"/>
      <c r="EJ960" s="29"/>
    </row>
    <row r="961" spans="1:140" ht="14.5">
      <c r="A961" s="28"/>
      <c r="B961" s="28"/>
      <c r="C961" s="29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78"/>
      <c r="AD961" s="78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  <c r="CI961" s="29"/>
      <c r="CJ961" s="29"/>
      <c r="CK961" s="29"/>
      <c r="CL961" s="29"/>
      <c r="CM961" s="29"/>
      <c r="CN961" s="29"/>
      <c r="CO961" s="29"/>
      <c r="CP961" s="29"/>
      <c r="CQ961" s="29"/>
      <c r="CR961" s="29"/>
      <c r="CS961" s="29"/>
      <c r="CT961" s="29"/>
      <c r="CU961" s="29"/>
      <c r="CV961" s="29"/>
      <c r="CW961" s="29"/>
      <c r="CX961" s="29"/>
      <c r="CY961" s="29"/>
      <c r="CZ961" s="29"/>
      <c r="DA961" s="29"/>
      <c r="DB961" s="29"/>
      <c r="DC961" s="29"/>
      <c r="DD961" s="29"/>
      <c r="DE961" s="29"/>
      <c r="DF961" s="29"/>
      <c r="DG961" s="29"/>
      <c r="DH961" s="29"/>
      <c r="DI961" s="29"/>
      <c r="DJ961" s="29"/>
      <c r="DK961" s="29"/>
      <c r="DL961" s="29"/>
      <c r="DM961" s="29"/>
      <c r="DN961" s="29"/>
      <c r="DO961" s="29"/>
      <c r="DP961" s="29"/>
      <c r="DQ961" s="29"/>
      <c r="DR961" s="29"/>
      <c r="DS961" s="29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  <c r="EG961" s="29"/>
      <c r="EH961" s="29"/>
      <c r="EI961" s="29"/>
      <c r="EJ961" s="29"/>
    </row>
    <row r="962" spans="1:140" ht="14.5">
      <c r="A962" s="28"/>
      <c r="B962" s="28"/>
      <c r="C962" s="29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78"/>
      <c r="AD962" s="78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  <c r="CS962" s="29"/>
      <c r="CT962" s="29"/>
      <c r="CU962" s="29"/>
      <c r="CV962" s="29"/>
      <c r="CW962" s="29"/>
      <c r="CX962" s="29"/>
      <c r="CY962" s="29"/>
      <c r="CZ962" s="29"/>
      <c r="DA962" s="29"/>
      <c r="DB962" s="29"/>
      <c r="DC962" s="29"/>
      <c r="DD962" s="29"/>
      <c r="DE962" s="29"/>
      <c r="DF962" s="29"/>
      <c r="DG962" s="29"/>
      <c r="DH962" s="29"/>
      <c r="DI962" s="29"/>
      <c r="DJ962" s="29"/>
      <c r="DK962" s="29"/>
      <c r="DL962" s="29"/>
      <c r="DM962" s="29"/>
      <c r="DN962" s="29"/>
      <c r="DO962" s="29"/>
      <c r="DP962" s="29"/>
      <c r="DQ962" s="29"/>
      <c r="DR962" s="29"/>
      <c r="DS962" s="29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  <c r="EG962" s="29"/>
      <c r="EH962" s="29"/>
      <c r="EI962" s="29"/>
      <c r="EJ962" s="29"/>
    </row>
    <row r="963" spans="1:140" ht="14.5">
      <c r="A963" s="28"/>
      <c r="B963" s="28"/>
      <c r="C963" s="29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78"/>
      <c r="AD963" s="78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  <c r="CI963" s="29"/>
      <c r="CJ963" s="29"/>
      <c r="CK963" s="29"/>
      <c r="CL963" s="29"/>
      <c r="CM963" s="29"/>
      <c r="CN963" s="29"/>
      <c r="CO963" s="29"/>
      <c r="CP963" s="29"/>
      <c r="CQ963" s="29"/>
      <c r="CR963" s="29"/>
      <c r="CS963" s="29"/>
      <c r="CT963" s="29"/>
      <c r="CU963" s="29"/>
      <c r="CV963" s="29"/>
      <c r="CW963" s="29"/>
      <c r="CX963" s="29"/>
      <c r="CY963" s="29"/>
      <c r="CZ963" s="29"/>
      <c r="DA963" s="29"/>
      <c r="DB963" s="29"/>
      <c r="DC963" s="29"/>
      <c r="DD963" s="29"/>
      <c r="DE963" s="29"/>
      <c r="DF963" s="29"/>
      <c r="DG963" s="29"/>
      <c r="DH963" s="29"/>
      <c r="DI963" s="29"/>
      <c r="DJ963" s="29"/>
      <c r="DK963" s="29"/>
      <c r="DL963" s="29"/>
      <c r="DM963" s="29"/>
      <c r="DN963" s="29"/>
      <c r="DO963" s="29"/>
      <c r="DP963" s="29"/>
      <c r="DQ963" s="29"/>
      <c r="DR963" s="29"/>
      <c r="DS963" s="29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  <c r="EG963" s="29"/>
      <c r="EH963" s="29"/>
      <c r="EI963" s="29"/>
      <c r="EJ963" s="29"/>
    </row>
    <row r="964" spans="1:140" ht="14.5">
      <c r="A964" s="28"/>
      <c r="B964" s="28"/>
      <c r="C964" s="29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78"/>
      <c r="AD964" s="78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  <c r="CS964" s="29"/>
      <c r="CT964" s="29"/>
      <c r="CU964" s="29"/>
      <c r="CV964" s="29"/>
      <c r="CW964" s="29"/>
      <c r="CX964" s="29"/>
      <c r="CY964" s="29"/>
      <c r="CZ964" s="29"/>
      <c r="DA964" s="29"/>
      <c r="DB964" s="29"/>
      <c r="DC964" s="29"/>
      <c r="DD964" s="29"/>
      <c r="DE964" s="29"/>
      <c r="DF964" s="29"/>
      <c r="DG964" s="29"/>
      <c r="DH964" s="29"/>
      <c r="DI964" s="29"/>
      <c r="DJ964" s="29"/>
      <c r="DK964" s="29"/>
      <c r="DL964" s="29"/>
      <c r="DM964" s="29"/>
      <c r="DN964" s="29"/>
      <c r="DO964" s="29"/>
      <c r="DP964" s="29"/>
      <c r="DQ964" s="29"/>
      <c r="DR964" s="29"/>
      <c r="DS964" s="29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  <c r="EG964" s="29"/>
      <c r="EH964" s="29"/>
      <c r="EI964" s="29"/>
      <c r="EJ964" s="29"/>
    </row>
    <row r="965" spans="1:140" ht="14.5">
      <c r="A965" s="28"/>
      <c r="B965" s="28"/>
      <c r="C965" s="29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78"/>
      <c r="AD965" s="78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  <c r="DM965" s="29"/>
      <c r="DN965" s="29"/>
      <c r="DO965" s="29"/>
      <c r="DP965" s="29"/>
      <c r="DQ965" s="29"/>
      <c r="DR965" s="29"/>
      <c r="DS965" s="29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</row>
    <row r="966" spans="1:140" ht="14.5">
      <c r="A966" s="28"/>
      <c r="B966" s="28"/>
      <c r="C966" s="29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78"/>
      <c r="AD966" s="78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</row>
    <row r="967" spans="1:140" ht="14.5">
      <c r="A967" s="28"/>
      <c r="B967" s="28"/>
      <c r="C967" s="29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78"/>
      <c r="AD967" s="78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  <c r="CI967" s="29"/>
      <c r="CJ967" s="29"/>
      <c r="CK967" s="29"/>
      <c r="CL967" s="29"/>
      <c r="CM967" s="29"/>
      <c r="CN967" s="29"/>
      <c r="CO967" s="29"/>
      <c r="CP967" s="29"/>
      <c r="CQ967" s="29"/>
      <c r="CR967" s="29"/>
      <c r="CS967" s="29"/>
      <c r="CT967" s="29"/>
      <c r="CU967" s="29"/>
      <c r="CV967" s="29"/>
      <c r="CW967" s="29"/>
      <c r="CX967" s="29"/>
      <c r="CY967" s="29"/>
      <c r="CZ967" s="29"/>
      <c r="DA967" s="29"/>
      <c r="DB967" s="29"/>
      <c r="DC967" s="29"/>
      <c r="DD967" s="29"/>
      <c r="DE967" s="29"/>
      <c r="DF967" s="29"/>
      <c r="DG967" s="29"/>
      <c r="DH967" s="29"/>
      <c r="DI967" s="29"/>
      <c r="DJ967" s="29"/>
      <c r="DK967" s="29"/>
      <c r="DL967" s="29"/>
      <c r="DM967" s="29"/>
      <c r="DN967" s="29"/>
      <c r="DO967" s="29"/>
      <c r="DP967" s="29"/>
      <c r="DQ967" s="29"/>
      <c r="DR967" s="29"/>
      <c r="DS967" s="29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  <c r="EG967" s="29"/>
      <c r="EH967" s="29"/>
      <c r="EI967" s="29"/>
      <c r="EJ967" s="29"/>
    </row>
    <row r="968" spans="1:140" ht="14.5">
      <c r="A968" s="28"/>
      <c r="B968" s="28"/>
      <c r="C968" s="29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78"/>
      <c r="AD968" s="78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  <c r="CJ968" s="29"/>
      <c r="CK968" s="29"/>
      <c r="CL968" s="29"/>
      <c r="CM968" s="29"/>
      <c r="CN968" s="29"/>
      <c r="CO968" s="29"/>
      <c r="CP968" s="29"/>
      <c r="CQ968" s="29"/>
      <c r="CR968" s="29"/>
      <c r="CS968" s="29"/>
      <c r="CT968" s="29"/>
      <c r="CU968" s="29"/>
      <c r="CV968" s="29"/>
      <c r="CW968" s="29"/>
      <c r="CX968" s="29"/>
      <c r="CY968" s="29"/>
      <c r="CZ968" s="29"/>
      <c r="DA968" s="29"/>
      <c r="DB968" s="29"/>
      <c r="DC968" s="29"/>
      <c r="DD968" s="29"/>
      <c r="DE968" s="29"/>
      <c r="DF968" s="29"/>
      <c r="DG968" s="29"/>
      <c r="DH968" s="29"/>
      <c r="DI968" s="29"/>
      <c r="DJ968" s="29"/>
      <c r="DK968" s="29"/>
      <c r="DL968" s="29"/>
      <c r="DM968" s="29"/>
      <c r="DN968" s="29"/>
      <c r="DO968" s="29"/>
      <c r="DP968" s="29"/>
      <c r="DQ968" s="29"/>
      <c r="DR968" s="29"/>
      <c r="DS968" s="29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  <c r="EG968" s="29"/>
      <c r="EH968" s="29"/>
      <c r="EI968" s="29"/>
      <c r="EJ968" s="29"/>
    </row>
    <row r="969" spans="1:140" ht="14.5">
      <c r="A969" s="28"/>
      <c r="B969" s="28"/>
      <c r="C969" s="29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78"/>
      <c r="AD969" s="78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  <c r="CJ969" s="29"/>
      <c r="CK969" s="29"/>
      <c r="CL969" s="29"/>
      <c r="CM969" s="29"/>
      <c r="CN969" s="29"/>
      <c r="CO969" s="29"/>
      <c r="CP969" s="29"/>
      <c r="CQ969" s="29"/>
      <c r="CR969" s="29"/>
      <c r="CS969" s="29"/>
      <c r="CT969" s="29"/>
      <c r="CU969" s="29"/>
      <c r="CV969" s="29"/>
      <c r="CW969" s="29"/>
      <c r="CX969" s="29"/>
      <c r="CY969" s="29"/>
      <c r="CZ969" s="29"/>
      <c r="DA969" s="29"/>
      <c r="DB969" s="29"/>
      <c r="DC969" s="29"/>
      <c r="DD969" s="29"/>
      <c r="DE969" s="29"/>
      <c r="DF969" s="29"/>
      <c r="DG969" s="29"/>
      <c r="DH969" s="29"/>
      <c r="DI969" s="29"/>
      <c r="DJ969" s="29"/>
      <c r="DK969" s="29"/>
      <c r="DL969" s="29"/>
      <c r="DM969" s="29"/>
      <c r="DN969" s="29"/>
      <c r="DO969" s="29"/>
      <c r="DP969" s="29"/>
      <c r="DQ969" s="29"/>
      <c r="DR969" s="29"/>
      <c r="DS969" s="29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  <c r="EG969" s="29"/>
      <c r="EH969" s="29"/>
      <c r="EI969" s="29"/>
      <c r="EJ969" s="29"/>
    </row>
    <row r="970" spans="1:140" ht="14.5">
      <c r="A970" s="28"/>
      <c r="B970" s="28"/>
      <c r="C970" s="29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78"/>
      <c r="AD970" s="78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</row>
    <row r="971" spans="1:140" ht="14.5">
      <c r="A971" s="28"/>
      <c r="B971" s="28"/>
      <c r="C971" s="2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78"/>
      <c r="AD971" s="78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  <c r="CJ971" s="29"/>
      <c r="CK971" s="29"/>
      <c r="CL971" s="29"/>
      <c r="CM971" s="29"/>
      <c r="CN971" s="29"/>
      <c r="CO971" s="29"/>
      <c r="CP971" s="29"/>
      <c r="CQ971" s="29"/>
      <c r="CR971" s="29"/>
      <c r="CS971" s="29"/>
      <c r="CT971" s="29"/>
      <c r="CU971" s="29"/>
      <c r="CV971" s="29"/>
      <c r="CW971" s="29"/>
      <c r="CX971" s="29"/>
      <c r="CY971" s="29"/>
      <c r="CZ971" s="29"/>
      <c r="DA971" s="29"/>
      <c r="DB971" s="29"/>
      <c r="DC971" s="29"/>
      <c r="DD971" s="29"/>
      <c r="DE971" s="29"/>
      <c r="DF971" s="29"/>
      <c r="DG971" s="29"/>
      <c r="DH971" s="29"/>
      <c r="DI971" s="29"/>
      <c r="DJ971" s="29"/>
      <c r="DK971" s="29"/>
      <c r="DL971" s="29"/>
      <c r="DM971" s="29"/>
      <c r="DN971" s="29"/>
      <c r="DO971" s="29"/>
      <c r="DP971" s="29"/>
      <c r="DQ971" s="29"/>
      <c r="DR971" s="29"/>
      <c r="DS971" s="29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  <c r="EG971" s="29"/>
      <c r="EH971" s="29"/>
      <c r="EI971" s="29"/>
      <c r="EJ971" s="29"/>
    </row>
    <row r="972" spans="1:140" ht="14.5">
      <c r="A972" s="28"/>
      <c r="B972" s="28"/>
      <c r="C972" s="29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78"/>
      <c r="AD972" s="78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  <c r="DM972" s="29"/>
      <c r="DN972" s="29"/>
      <c r="DO972" s="29"/>
      <c r="DP972" s="29"/>
      <c r="DQ972" s="29"/>
      <c r="DR972" s="29"/>
      <c r="DS972" s="29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</row>
    <row r="973" spans="1:140" ht="14.5">
      <c r="A973" s="28"/>
      <c r="B973" s="28"/>
      <c r="C973" s="29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78"/>
      <c r="AD973" s="78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  <c r="CJ973" s="29"/>
      <c r="CK973" s="29"/>
      <c r="CL973" s="29"/>
      <c r="CM973" s="29"/>
      <c r="CN973" s="29"/>
      <c r="CO973" s="29"/>
      <c r="CP973" s="29"/>
      <c r="CQ973" s="29"/>
      <c r="CR973" s="29"/>
      <c r="CS973" s="29"/>
      <c r="CT973" s="29"/>
      <c r="CU973" s="29"/>
      <c r="CV973" s="29"/>
      <c r="CW973" s="29"/>
      <c r="CX973" s="29"/>
      <c r="CY973" s="29"/>
      <c r="CZ973" s="29"/>
      <c r="DA973" s="29"/>
      <c r="DB973" s="29"/>
      <c r="DC973" s="29"/>
      <c r="DD973" s="29"/>
      <c r="DE973" s="29"/>
      <c r="DF973" s="29"/>
      <c r="DG973" s="29"/>
      <c r="DH973" s="29"/>
      <c r="DI973" s="29"/>
      <c r="DJ973" s="29"/>
      <c r="DK973" s="29"/>
      <c r="DL973" s="29"/>
      <c r="DM973" s="29"/>
      <c r="DN973" s="29"/>
      <c r="DO973" s="29"/>
      <c r="DP973" s="29"/>
      <c r="DQ973" s="29"/>
      <c r="DR973" s="29"/>
      <c r="DS973" s="29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  <c r="EG973" s="29"/>
      <c r="EH973" s="29"/>
      <c r="EI973" s="29"/>
      <c r="EJ973" s="29"/>
    </row>
    <row r="974" spans="1:140" ht="14.5">
      <c r="A974" s="28"/>
      <c r="B974" s="28"/>
      <c r="C974" s="29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78"/>
      <c r="AD974" s="78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  <c r="CI974" s="29"/>
      <c r="CJ974" s="29"/>
      <c r="CK974" s="29"/>
      <c r="CL974" s="29"/>
      <c r="CM974" s="29"/>
      <c r="CN974" s="29"/>
      <c r="CO974" s="29"/>
      <c r="CP974" s="29"/>
      <c r="CQ974" s="29"/>
      <c r="CR974" s="29"/>
      <c r="CS974" s="29"/>
      <c r="CT974" s="29"/>
      <c r="CU974" s="29"/>
      <c r="CV974" s="29"/>
      <c r="CW974" s="29"/>
      <c r="CX974" s="29"/>
      <c r="CY974" s="29"/>
      <c r="CZ974" s="29"/>
      <c r="DA974" s="29"/>
      <c r="DB974" s="29"/>
      <c r="DC974" s="29"/>
      <c r="DD974" s="29"/>
      <c r="DE974" s="29"/>
      <c r="DF974" s="29"/>
      <c r="DG974" s="29"/>
      <c r="DH974" s="29"/>
      <c r="DI974" s="29"/>
      <c r="DJ974" s="29"/>
      <c r="DK974" s="29"/>
      <c r="DL974" s="29"/>
      <c r="DM974" s="29"/>
      <c r="DN974" s="29"/>
      <c r="DO974" s="29"/>
      <c r="DP974" s="29"/>
      <c r="DQ974" s="29"/>
      <c r="DR974" s="29"/>
      <c r="DS974" s="29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  <c r="EG974" s="29"/>
      <c r="EH974" s="29"/>
      <c r="EI974" s="29"/>
      <c r="EJ974" s="29"/>
    </row>
    <row r="975" spans="1:140" ht="14.5">
      <c r="A975" s="28"/>
      <c r="B975" s="28"/>
      <c r="C975" s="29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78"/>
      <c r="AD975" s="78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  <c r="CI975" s="29"/>
      <c r="CJ975" s="29"/>
      <c r="CK975" s="29"/>
      <c r="CL975" s="29"/>
      <c r="CM975" s="29"/>
      <c r="CN975" s="29"/>
      <c r="CO975" s="29"/>
      <c r="CP975" s="29"/>
      <c r="CQ975" s="29"/>
      <c r="CR975" s="29"/>
      <c r="CS975" s="29"/>
      <c r="CT975" s="29"/>
      <c r="CU975" s="29"/>
      <c r="CV975" s="29"/>
      <c r="CW975" s="29"/>
      <c r="CX975" s="29"/>
      <c r="CY975" s="29"/>
      <c r="CZ975" s="29"/>
      <c r="DA975" s="29"/>
      <c r="DB975" s="29"/>
      <c r="DC975" s="29"/>
      <c r="DD975" s="29"/>
      <c r="DE975" s="29"/>
      <c r="DF975" s="29"/>
      <c r="DG975" s="29"/>
      <c r="DH975" s="29"/>
      <c r="DI975" s="29"/>
      <c r="DJ975" s="29"/>
      <c r="DK975" s="29"/>
      <c r="DL975" s="29"/>
      <c r="DM975" s="29"/>
      <c r="DN975" s="29"/>
      <c r="DO975" s="29"/>
      <c r="DP975" s="29"/>
      <c r="DQ975" s="29"/>
      <c r="DR975" s="29"/>
      <c r="DS975" s="29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  <c r="EG975" s="29"/>
      <c r="EH975" s="29"/>
      <c r="EI975" s="29"/>
      <c r="EJ975" s="29"/>
    </row>
    <row r="976" spans="1:140" ht="14.5">
      <c r="A976" s="28"/>
      <c r="B976" s="28"/>
      <c r="C976" s="29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78"/>
      <c r="AD976" s="78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  <c r="CI976" s="29"/>
      <c r="CJ976" s="29"/>
      <c r="CK976" s="29"/>
      <c r="CL976" s="29"/>
      <c r="CM976" s="29"/>
      <c r="CN976" s="29"/>
      <c r="CO976" s="29"/>
      <c r="CP976" s="29"/>
      <c r="CQ976" s="29"/>
      <c r="CR976" s="29"/>
      <c r="CS976" s="29"/>
      <c r="CT976" s="29"/>
      <c r="CU976" s="29"/>
      <c r="CV976" s="29"/>
      <c r="CW976" s="29"/>
      <c r="CX976" s="29"/>
      <c r="CY976" s="29"/>
      <c r="CZ976" s="29"/>
      <c r="DA976" s="29"/>
      <c r="DB976" s="29"/>
      <c r="DC976" s="29"/>
      <c r="DD976" s="29"/>
      <c r="DE976" s="29"/>
      <c r="DF976" s="29"/>
      <c r="DG976" s="29"/>
      <c r="DH976" s="29"/>
      <c r="DI976" s="29"/>
      <c r="DJ976" s="29"/>
      <c r="DK976" s="29"/>
      <c r="DL976" s="29"/>
      <c r="DM976" s="29"/>
      <c r="DN976" s="29"/>
      <c r="DO976" s="29"/>
      <c r="DP976" s="29"/>
      <c r="DQ976" s="29"/>
      <c r="DR976" s="29"/>
      <c r="DS976" s="29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  <c r="EG976" s="29"/>
      <c r="EH976" s="29"/>
      <c r="EI976" s="29"/>
      <c r="EJ976" s="29"/>
    </row>
    <row r="977" spans="1:140" ht="14.5">
      <c r="A977" s="28"/>
      <c r="B977" s="28"/>
      <c r="C977" s="29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78"/>
      <c r="AD977" s="78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  <c r="CW977" s="29"/>
      <c r="CX977" s="29"/>
      <c r="CY977" s="29"/>
      <c r="CZ977" s="29"/>
      <c r="DA977" s="29"/>
      <c r="DB977" s="29"/>
      <c r="DC977" s="29"/>
      <c r="DD977" s="29"/>
      <c r="DE977" s="29"/>
      <c r="DF977" s="29"/>
      <c r="DG977" s="29"/>
      <c r="DH977" s="29"/>
      <c r="DI977" s="29"/>
      <c r="DJ977" s="29"/>
      <c r="DK977" s="29"/>
      <c r="DL977" s="29"/>
      <c r="DM977" s="29"/>
      <c r="DN977" s="29"/>
      <c r="DO977" s="29"/>
      <c r="DP977" s="29"/>
      <c r="DQ977" s="29"/>
      <c r="DR977" s="29"/>
      <c r="DS977" s="29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  <c r="EG977" s="29"/>
      <c r="EH977" s="29"/>
      <c r="EI977" s="29"/>
      <c r="EJ977" s="29"/>
    </row>
    <row r="978" spans="1:140" ht="14.5">
      <c r="A978" s="28"/>
      <c r="B978" s="28"/>
      <c r="C978" s="29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78"/>
      <c r="AD978" s="78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  <c r="CI978" s="29"/>
      <c r="CJ978" s="29"/>
      <c r="CK978" s="29"/>
      <c r="CL978" s="29"/>
      <c r="CM978" s="29"/>
      <c r="CN978" s="29"/>
      <c r="CO978" s="29"/>
      <c r="CP978" s="29"/>
      <c r="CQ978" s="29"/>
      <c r="CR978" s="29"/>
      <c r="CS978" s="29"/>
      <c r="CT978" s="29"/>
      <c r="CU978" s="29"/>
      <c r="CV978" s="29"/>
      <c r="CW978" s="29"/>
      <c r="CX978" s="29"/>
      <c r="CY978" s="29"/>
      <c r="CZ978" s="29"/>
      <c r="DA978" s="29"/>
      <c r="DB978" s="29"/>
      <c r="DC978" s="29"/>
      <c r="DD978" s="29"/>
      <c r="DE978" s="29"/>
      <c r="DF978" s="29"/>
      <c r="DG978" s="29"/>
      <c r="DH978" s="29"/>
      <c r="DI978" s="29"/>
      <c r="DJ978" s="29"/>
      <c r="DK978" s="29"/>
      <c r="DL978" s="29"/>
      <c r="DM978" s="29"/>
      <c r="DN978" s="29"/>
      <c r="DO978" s="29"/>
      <c r="DP978" s="29"/>
      <c r="DQ978" s="29"/>
      <c r="DR978" s="29"/>
      <c r="DS978" s="29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  <c r="EG978" s="29"/>
      <c r="EH978" s="29"/>
      <c r="EI978" s="29"/>
      <c r="EJ978" s="29"/>
    </row>
    <row r="979" spans="1:140" ht="14.5">
      <c r="A979" s="28"/>
      <c r="B979" s="28"/>
      <c r="C979" s="29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78"/>
      <c r="AD979" s="78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  <c r="CI979" s="29"/>
      <c r="CJ979" s="29"/>
      <c r="CK979" s="29"/>
      <c r="CL979" s="29"/>
      <c r="CM979" s="29"/>
      <c r="CN979" s="29"/>
      <c r="CO979" s="29"/>
      <c r="CP979" s="29"/>
      <c r="CQ979" s="29"/>
      <c r="CR979" s="29"/>
      <c r="CS979" s="29"/>
      <c r="CT979" s="29"/>
      <c r="CU979" s="29"/>
      <c r="CV979" s="29"/>
      <c r="CW979" s="29"/>
      <c r="CX979" s="29"/>
      <c r="CY979" s="29"/>
      <c r="CZ979" s="29"/>
      <c r="DA979" s="29"/>
      <c r="DB979" s="29"/>
      <c r="DC979" s="29"/>
      <c r="DD979" s="29"/>
      <c r="DE979" s="29"/>
      <c r="DF979" s="29"/>
      <c r="DG979" s="29"/>
      <c r="DH979" s="29"/>
      <c r="DI979" s="29"/>
      <c r="DJ979" s="29"/>
      <c r="DK979" s="29"/>
      <c r="DL979" s="29"/>
      <c r="DM979" s="29"/>
      <c r="DN979" s="29"/>
      <c r="DO979" s="29"/>
      <c r="DP979" s="29"/>
      <c r="DQ979" s="29"/>
      <c r="DR979" s="29"/>
      <c r="DS979" s="29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  <c r="EG979" s="29"/>
      <c r="EH979" s="29"/>
      <c r="EI979" s="29"/>
      <c r="EJ979" s="29"/>
    </row>
    <row r="980" spans="1:140" ht="14.5">
      <c r="A980" s="28"/>
      <c r="B980" s="28"/>
      <c r="C980" s="29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78"/>
      <c r="AD980" s="78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</row>
    <row r="981" spans="1:140" ht="14.5">
      <c r="A981" s="28"/>
      <c r="B981" s="28"/>
      <c r="C981" s="29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78"/>
      <c r="AD981" s="78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  <c r="CW981" s="29"/>
      <c r="CX981" s="29"/>
      <c r="CY981" s="29"/>
      <c r="CZ981" s="29"/>
      <c r="DA981" s="29"/>
      <c r="DB981" s="29"/>
      <c r="DC981" s="29"/>
      <c r="DD981" s="29"/>
      <c r="DE981" s="29"/>
      <c r="DF981" s="29"/>
      <c r="DG981" s="29"/>
      <c r="DH981" s="29"/>
      <c r="DI981" s="29"/>
      <c r="DJ981" s="29"/>
      <c r="DK981" s="29"/>
      <c r="DL981" s="29"/>
      <c r="DM981" s="29"/>
      <c r="DN981" s="29"/>
      <c r="DO981" s="29"/>
      <c r="DP981" s="29"/>
      <c r="DQ981" s="29"/>
      <c r="DR981" s="29"/>
      <c r="DS981" s="29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  <c r="EG981" s="29"/>
      <c r="EH981" s="29"/>
      <c r="EI981" s="29"/>
      <c r="EJ981" s="29"/>
    </row>
    <row r="982" spans="1:140" ht="14.5">
      <c r="A982" s="28"/>
      <c r="B982" s="28"/>
      <c r="C982" s="29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78"/>
      <c r="AD982" s="78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  <c r="CI982" s="29"/>
      <c r="CJ982" s="29"/>
      <c r="CK982" s="29"/>
      <c r="CL982" s="29"/>
      <c r="CM982" s="29"/>
      <c r="CN982" s="29"/>
      <c r="CO982" s="29"/>
      <c r="CP982" s="29"/>
      <c r="CQ982" s="29"/>
      <c r="CR982" s="29"/>
      <c r="CS982" s="29"/>
      <c r="CT982" s="29"/>
      <c r="CU982" s="29"/>
      <c r="CV982" s="29"/>
      <c r="CW982" s="29"/>
      <c r="CX982" s="29"/>
      <c r="CY982" s="29"/>
      <c r="CZ982" s="29"/>
      <c r="DA982" s="29"/>
      <c r="DB982" s="29"/>
      <c r="DC982" s="29"/>
      <c r="DD982" s="29"/>
      <c r="DE982" s="29"/>
      <c r="DF982" s="29"/>
      <c r="DG982" s="29"/>
      <c r="DH982" s="29"/>
      <c r="DI982" s="29"/>
      <c r="DJ982" s="29"/>
      <c r="DK982" s="29"/>
      <c r="DL982" s="29"/>
      <c r="DM982" s="29"/>
      <c r="DN982" s="29"/>
      <c r="DO982" s="29"/>
      <c r="DP982" s="29"/>
      <c r="DQ982" s="29"/>
      <c r="DR982" s="29"/>
      <c r="DS982" s="29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  <c r="EG982" s="29"/>
      <c r="EH982" s="29"/>
      <c r="EI982" s="29"/>
      <c r="EJ982" s="29"/>
    </row>
    <row r="983" spans="1:140" ht="14.5">
      <c r="A983" s="28"/>
      <c r="B983" s="28"/>
      <c r="C983" s="29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78"/>
      <c r="AD983" s="78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  <c r="CI983" s="29"/>
      <c r="CJ983" s="29"/>
      <c r="CK983" s="29"/>
      <c r="CL983" s="29"/>
      <c r="CM983" s="29"/>
      <c r="CN983" s="29"/>
      <c r="CO983" s="29"/>
      <c r="CP983" s="29"/>
      <c r="CQ983" s="29"/>
      <c r="CR983" s="29"/>
      <c r="CS983" s="29"/>
      <c r="CT983" s="29"/>
      <c r="CU983" s="29"/>
      <c r="CV983" s="29"/>
      <c r="CW983" s="29"/>
      <c r="CX983" s="29"/>
      <c r="CY983" s="29"/>
      <c r="CZ983" s="29"/>
      <c r="DA983" s="29"/>
      <c r="DB983" s="29"/>
      <c r="DC983" s="29"/>
      <c r="DD983" s="29"/>
      <c r="DE983" s="29"/>
      <c r="DF983" s="29"/>
      <c r="DG983" s="29"/>
      <c r="DH983" s="29"/>
      <c r="DI983" s="29"/>
      <c r="DJ983" s="29"/>
      <c r="DK983" s="29"/>
      <c r="DL983" s="29"/>
      <c r="DM983" s="29"/>
      <c r="DN983" s="29"/>
      <c r="DO983" s="29"/>
      <c r="DP983" s="29"/>
      <c r="DQ983" s="29"/>
      <c r="DR983" s="29"/>
      <c r="DS983" s="29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  <c r="EG983" s="29"/>
      <c r="EH983" s="29"/>
      <c r="EI983" s="29"/>
      <c r="EJ983" s="29"/>
    </row>
    <row r="984" spans="1:140" ht="14.5">
      <c r="A984" s="28"/>
      <c r="B984" s="28"/>
      <c r="C984" s="29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78"/>
      <c r="AD984" s="78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  <c r="CI984" s="29"/>
      <c r="CJ984" s="29"/>
      <c r="CK984" s="29"/>
      <c r="CL984" s="29"/>
      <c r="CM984" s="29"/>
      <c r="CN984" s="29"/>
      <c r="CO984" s="29"/>
      <c r="CP984" s="29"/>
      <c r="CQ984" s="29"/>
      <c r="CR984" s="29"/>
      <c r="CS984" s="29"/>
      <c r="CT984" s="29"/>
      <c r="CU984" s="29"/>
      <c r="CV984" s="29"/>
      <c r="CW984" s="29"/>
      <c r="CX984" s="29"/>
      <c r="CY984" s="29"/>
      <c r="CZ984" s="29"/>
      <c r="DA984" s="29"/>
      <c r="DB984" s="29"/>
      <c r="DC984" s="29"/>
      <c r="DD984" s="29"/>
      <c r="DE984" s="29"/>
      <c r="DF984" s="29"/>
      <c r="DG984" s="29"/>
      <c r="DH984" s="29"/>
      <c r="DI984" s="29"/>
      <c r="DJ984" s="29"/>
      <c r="DK984" s="29"/>
      <c r="DL984" s="29"/>
      <c r="DM984" s="29"/>
      <c r="DN984" s="29"/>
      <c r="DO984" s="29"/>
      <c r="DP984" s="29"/>
      <c r="DQ984" s="29"/>
      <c r="DR984" s="29"/>
      <c r="DS984" s="29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  <c r="EG984" s="29"/>
      <c r="EH984" s="29"/>
      <c r="EI984" s="29"/>
      <c r="EJ984" s="29"/>
    </row>
    <row r="985" spans="1:140" ht="14.5">
      <c r="A985" s="28"/>
      <c r="B985" s="28"/>
      <c r="C985" s="29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78"/>
      <c r="AD985" s="78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  <c r="DM985" s="29"/>
      <c r="DN985" s="29"/>
      <c r="DO985" s="29"/>
      <c r="DP985" s="29"/>
      <c r="DQ985" s="29"/>
      <c r="DR985" s="29"/>
      <c r="DS985" s="29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</row>
    <row r="986" spans="1:140" ht="14.5">
      <c r="A986" s="28"/>
      <c r="B986" s="28"/>
      <c r="C986" s="29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78"/>
      <c r="AD986" s="78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</row>
    <row r="987" spans="1:140" ht="14.5">
      <c r="A987" s="28"/>
      <c r="B987" s="28"/>
      <c r="C987" s="29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78"/>
      <c r="AD987" s="78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</row>
    <row r="988" spans="1:140" ht="14.5">
      <c r="A988" s="28"/>
      <c r="B988" s="28"/>
      <c r="C988" s="29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78"/>
      <c r="AD988" s="78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</row>
    <row r="989" spans="1:140" ht="14.5">
      <c r="A989" s="28"/>
      <c r="B989" s="28"/>
      <c r="C989" s="29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78"/>
      <c r="AD989" s="78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  <c r="CI989" s="29"/>
      <c r="CJ989" s="29"/>
      <c r="CK989" s="29"/>
      <c r="CL989" s="29"/>
      <c r="CM989" s="29"/>
      <c r="CN989" s="29"/>
      <c r="CO989" s="29"/>
      <c r="CP989" s="29"/>
      <c r="CQ989" s="29"/>
      <c r="CR989" s="29"/>
      <c r="CS989" s="29"/>
      <c r="CT989" s="29"/>
      <c r="CU989" s="29"/>
      <c r="CV989" s="29"/>
      <c r="CW989" s="29"/>
      <c r="CX989" s="29"/>
      <c r="CY989" s="29"/>
      <c r="CZ989" s="29"/>
      <c r="DA989" s="29"/>
      <c r="DB989" s="29"/>
      <c r="DC989" s="29"/>
      <c r="DD989" s="29"/>
      <c r="DE989" s="29"/>
      <c r="DF989" s="29"/>
      <c r="DG989" s="29"/>
      <c r="DH989" s="29"/>
      <c r="DI989" s="29"/>
      <c r="DJ989" s="29"/>
      <c r="DK989" s="29"/>
      <c r="DL989" s="29"/>
      <c r="DM989" s="29"/>
      <c r="DN989" s="29"/>
      <c r="DO989" s="29"/>
      <c r="DP989" s="29"/>
      <c r="DQ989" s="29"/>
      <c r="DR989" s="29"/>
      <c r="DS989" s="29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  <c r="EG989" s="29"/>
      <c r="EH989" s="29"/>
      <c r="EI989" s="29"/>
      <c r="EJ989" s="29"/>
    </row>
    <row r="990" spans="1:140" ht="14.5">
      <c r="A990" s="28"/>
      <c r="B990" s="28"/>
      <c r="C990" s="2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78"/>
      <c r="AD990" s="78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  <c r="CI990" s="29"/>
      <c r="CJ990" s="29"/>
      <c r="CK990" s="29"/>
      <c r="CL990" s="29"/>
      <c r="CM990" s="29"/>
      <c r="CN990" s="29"/>
      <c r="CO990" s="29"/>
      <c r="CP990" s="29"/>
      <c r="CQ990" s="29"/>
      <c r="CR990" s="29"/>
      <c r="CS990" s="29"/>
      <c r="CT990" s="29"/>
      <c r="CU990" s="29"/>
      <c r="CV990" s="29"/>
      <c r="CW990" s="29"/>
      <c r="CX990" s="29"/>
      <c r="CY990" s="29"/>
      <c r="CZ990" s="29"/>
      <c r="DA990" s="29"/>
      <c r="DB990" s="29"/>
      <c r="DC990" s="29"/>
      <c r="DD990" s="29"/>
      <c r="DE990" s="29"/>
      <c r="DF990" s="29"/>
      <c r="DG990" s="29"/>
      <c r="DH990" s="29"/>
      <c r="DI990" s="29"/>
      <c r="DJ990" s="29"/>
      <c r="DK990" s="29"/>
      <c r="DL990" s="29"/>
      <c r="DM990" s="29"/>
      <c r="DN990" s="29"/>
      <c r="DO990" s="29"/>
      <c r="DP990" s="29"/>
      <c r="DQ990" s="29"/>
      <c r="DR990" s="29"/>
      <c r="DS990" s="29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  <c r="EG990" s="29"/>
      <c r="EH990" s="29"/>
      <c r="EI990" s="29"/>
      <c r="EJ990" s="29"/>
    </row>
    <row r="991" spans="1:140" ht="14.5">
      <c r="A991" s="28"/>
      <c r="B991" s="28"/>
      <c r="C991" s="29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78"/>
      <c r="AD991" s="78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  <c r="CI991" s="29"/>
      <c r="CJ991" s="29"/>
      <c r="CK991" s="29"/>
      <c r="CL991" s="29"/>
      <c r="CM991" s="29"/>
      <c r="CN991" s="29"/>
      <c r="CO991" s="29"/>
      <c r="CP991" s="29"/>
      <c r="CQ991" s="29"/>
      <c r="CR991" s="29"/>
      <c r="CS991" s="29"/>
      <c r="CT991" s="29"/>
      <c r="CU991" s="29"/>
      <c r="CV991" s="29"/>
      <c r="CW991" s="29"/>
      <c r="CX991" s="29"/>
      <c r="CY991" s="29"/>
      <c r="CZ991" s="29"/>
      <c r="DA991" s="29"/>
      <c r="DB991" s="29"/>
      <c r="DC991" s="29"/>
      <c r="DD991" s="29"/>
      <c r="DE991" s="29"/>
      <c r="DF991" s="29"/>
      <c r="DG991" s="29"/>
      <c r="DH991" s="29"/>
      <c r="DI991" s="29"/>
      <c r="DJ991" s="29"/>
      <c r="DK991" s="29"/>
      <c r="DL991" s="29"/>
      <c r="DM991" s="29"/>
      <c r="DN991" s="29"/>
      <c r="DO991" s="29"/>
      <c r="DP991" s="29"/>
      <c r="DQ991" s="29"/>
      <c r="DR991" s="29"/>
      <c r="DS991" s="29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  <c r="EG991" s="29"/>
      <c r="EH991" s="29"/>
      <c r="EI991" s="29"/>
      <c r="EJ991" s="29"/>
    </row>
    <row r="992" spans="1:140" ht="14.5">
      <c r="A992" s="28"/>
      <c r="B992" s="28"/>
      <c r="C992" s="29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78"/>
      <c r="AD992" s="78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  <c r="CI992" s="29"/>
      <c r="CJ992" s="29"/>
      <c r="CK992" s="29"/>
      <c r="CL992" s="29"/>
      <c r="CM992" s="29"/>
      <c r="CN992" s="29"/>
      <c r="CO992" s="29"/>
      <c r="CP992" s="29"/>
      <c r="CQ992" s="29"/>
      <c r="CR992" s="29"/>
      <c r="CS992" s="29"/>
      <c r="CT992" s="29"/>
      <c r="CU992" s="29"/>
      <c r="CV992" s="29"/>
      <c r="CW992" s="29"/>
      <c r="CX992" s="29"/>
      <c r="CY992" s="29"/>
      <c r="CZ992" s="29"/>
      <c r="DA992" s="29"/>
      <c r="DB992" s="29"/>
      <c r="DC992" s="29"/>
      <c r="DD992" s="29"/>
      <c r="DE992" s="29"/>
      <c r="DF992" s="29"/>
      <c r="DG992" s="29"/>
      <c r="DH992" s="29"/>
      <c r="DI992" s="29"/>
      <c r="DJ992" s="29"/>
      <c r="DK992" s="29"/>
      <c r="DL992" s="29"/>
      <c r="DM992" s="29"/>
      <c r="DN992" s="29"/>
      <c r="DO992" s="29"/>
      <c r="DP992" s="29"/>
      <c r="DQ992" s="29"/>
      <c r="DR992" s="29"/>
      <c r="DS992" s="29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  <c r="EG992" s="29"/>
      <c r="EH992" s="29"/>
      <c r="EI992" s="29"/>
      <c r="EJ992" s="29"/>
    </row>
    <row r="993" spans="1:140" ht="14.5">
      <c r="A993" s="28"/>
      <c r="B993" s="28"/>
      <c r="C993" s="29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78"/>
      <c r="AD993" s="78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</row>
    <row r="994" spans="1:140" ht="14.5">
      <c r="A994" s="28"/>
      <c r="B994" s="28"/>
      <c r="C994" s="29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78"/>
      <c r="AD994" s="78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</row>
    <row r="995" spans="1:140" ht="14.5">
      <c r="A995" s="28"/>
      <c r="B995" s="28"/>
      <c r="C995" s="29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78"/>
      <c r="AD995" s="78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</row>
    <row r="996" spans="1:140" ht="14.5">
      <c r="A996" s="28"/>
      <c r="B996" s="28"/>
      <c r="C996" s="29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78"/>
      <c r="AD996" s="78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  <c r="CI996" s="29"/>
      <c r="CJ996" s="29"/>
      <c r="CK996" s="29"/>
      <c r="CL996" s="29"/>
      <c r="CM996" s="29"/>
      <c r="CN996" s="29"/>
      <c r="CO996" s="29"/>
      <c r="CP996" s="29"/>
      <c r="CQ996" s="29"/>
      <c r="CR996" s="29"/>
      <c r="CS996" s="29"/>
      <c r="CT996" s="29"/>
      <c r="CU996" s="29"/>
      <c r="CV996" s="29"/>
      <c r="CW996" s="29"/>
      <c r="CX996" s="29"/>
      <c r="CY996" s="29"/>
      <c r="CZ996" s="29"/>
      <c r="DA996" s="29"/>
      <c r="DB996" s="29"/>
      <c r="DC996" s="29"/>
      <c r="DD996" s="29"/>
      <c r="DE996" s="29"/>
      <c r="DF996" s="29"/>
      <c r="DG996" s="29"/>
      <c r="DH996" s="29"/>
      <c r="DI996" s="29"/>
      <c r="DJ996" s="29"/>
      <c r="DK996" s="29"/>
      <c r="DL996" s="29"/>
      <c r="DM996" s="29"/>
      <c r="DN996" s="29"/>
      <c r="DO996" s="29"/>
      <c r="DP996" s="29"/>
      <c r="DQ996" s="29"/>
      <c r="DR996" s="29"/>
      <c r="DS996" s="29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  <c r="EG996" s="29"/>
      <c r="EH996" s="29"/>
      <c r="EI996" s="29"/>
      <c r="EJ996" s="29"/>
    </row>
    <row r="997" spans="1:140" ht="14.5">
      <c r="A997" s="28"/>
      <c r="B997" s="28"/>
      <c r="C997" s="29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78"/>
      <c r="AD997" s="78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  <c r="CW997" s="29"/>
      <c r="CX997" s="29"/>
      <c r="CY997" s="29"/>
      <c r="CZ997" s="29"/>
      <c r="DA997" s="29"/>
      <c r="DB997" s="29"/>
      <c r="DC997" s="29"/>
      <c r="DD997" s="29"/>
      <c r="DE997" s="29"/>
      <c r="DF997" s="29"/>
      <c r="DG997" s="29"/>
      <c r="DH997" s="29"/>
      <c r="DI997" s="29"/>
      <c r="DJ997" s="29"/>
      <c r="DK997" s="29"/>
      <c r="DL997" s="29"/>
      <c r="DM997" s="29"/>
      <c r="DN997" s="29"/>
      <c r="DO997" s="29"/>
      <c r="DP997" s="29"/>
      <c r="DQ997" s="29"/>
      <c r="DR997" s="29"/>
      <c r="DS997" s="29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  <c r="EG997" s="29"/>
      <c r="EH997" s="29"/>
      <c r="EI997" s="29"/>
      <c r="EJ997" s="29"/>
    </row>
    <row r="998" spans="1:140" ht="14.5">
      <c r="A998" s="28"/>
      <c r="B998" s="28"/>
      <c r="C998" s="29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78"/>
      <c r="AD998" s="78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  <c r="CI998" s="29"/>
      <c r="CJ998" s="29"/>
      <c r="CK998" s="29"/>
      <c r="CL998" s="29"/>
      <c r="CM998" s="29"/>
      <c r="CN998" s="29"/>
      <c r="CO998" s="29"/>
      <c r="CP998" s="29"/>
      <c r="CQ998" s="29"/>
      <c r="CR998" s="29"/>
      <c r="CS998" s="29"/>
      <c r="CT998" s="29"/>
      <c r="CU998" s="29"/>
      <c r="CV998" s="29"/>
      <c r="CW998" s="29"/>
      <c r="CX998" s="29"/>
      <c r="CY998" s="29"/>
      <c r="CZ998" s="29"/>
      <c r="DA998" s="29"/>
      <c r="DB998" s="29"/>
      <c r="DC998" s="29"/>
      <c r="DD998" s="29"/>
      <c r="DE998" s="29"/>
      <c r="DF998" s="29"/>
      <c r="DG998" s="29"/>
      <c r="DH998" s="29"/>
      <c r="DI998" s="29"/>
      <c r="DJ998" s="29"/>
      <c r="DK998" s="29"/>
      <c r="DL998" s="29"/>
      <c r="DM998" s="29"/>
      <c r="DN998" s="29"/>
      <c r="DO998" s="29"/>
      <c r="DP998" s="29"/>
      <c r="DQ998" s="29"/>
      <c r="DR998" s="29"/>
      <c r="DS998" s="29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  <c r="EG998" s="29"/>
      <c r="EH998" s="29"/>
      <c r="EI998" s="29"/>
      <c r="EJ998" s="29"/>
    </row>
    <row r="999" spans="1:140" ht="14.5">
      <c r="A999" s="28"/>
      <c r="B999" s="28"/>
      <c r="C999" s="29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78"/>
      <c r="AD999" s="78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  <c r="CI999" s="29"/>
      <c r="CJ999" s="29"/>
      <c r="CK999" s="29"/>
      <c r="CL999" s="29"/>
      <c r="CM999" s="29"/>
      <c r="CN999" s="29"/>
      <c r="CO999" s="29"/>
      <c r="CP999" s="29"/>
      <c r="CQ999" s="29"/>
      <c r="CR999" s="29"/>
      <c r="CS999" s="29"/>
      <c r="CT999" s="29"/>
      <c r="CU999" s="29"/>
      <c r="CV999" s="29"/>
      <c r="CW999" s="29"/>
      <c r="CX999" s="29"/>
      <c r="CY999" s="29"/>
      <c r="CZ999" s="29"/>
      <c r="DA999" s="29"/>
      <c r="DB999" s="29"/>
      <c r="DC999" s="29"/>
      <c r="DD999" s="29"/>
      <c r="DE999" s="29"/>
      <c r="DF999" s="29"/>
      <c r="DG999" s="29"/>
      <c r="DH999" s="29"/>
      <c r="DI999" s="29"/>
      <c r="DJ999" s="29"/>
      <c r="DK999" s="29"/>
      <c r="DL999" s="29"/>
      <c r="DM999" s="29"/>
      <c r="DN999" s="29"/>
      <c r="DO999" s="29"/>
      <c r="DP999" s="29"/>
      <c r="DQ999" s="29"/>
      <c r="DR999" s="29"/>
      <c r="DS999" s="29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  <c r="EG999" s="29"/>
      <c r="EH999" s="29"/>
      <c r="EI999" s="29"/>
      <c r="EJ999" s="29"/>
    </row>
    <row r="1000" spans="1:140" ht="14.5">
      <c r="A1000" s="28"/>
      <c r="B1000" s="28"/>
      <c r="C1000" s="29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78"/>
      <c r="AD1000" s="78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  <c r="CI1000" s="29"/>
      <c r="CJ1000" s="29"/>
      <c r="CK1000" s="29"/>
      <c r="CL1000" s="29"/>
      <c r="CM1000" s="29"/>
      <c r="CN1000" s="29"/>
      <c r="CO1000" s="29"/>
      <c r="CP1000" s="29"/>
      <c r="CQ1000" s="29"/>
      <c r="CR1000" s="29"/>
      <c r="CS1000" s="29"/>
      <c r="CT1000" s="29"/>
      <c r="CU1000" s="29"/>
      <c r="CV1000" s="29"/>
      <c r="CW1000" s="29"/>
      <c r="CX1000" s="29"/>
      <c r="CY1000" s="29"/>
      <c r="CZ1000" s="29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29"/>
      <c r="DK1000" s="29"/>
      <c r="DL1000" s="29"/>
      <c r="DM1000" s="29"/>
      <c r="DN1000" s="29"/>
      <c r="DO1000" s="29"/>
      <c r="DP1000" s="29"/>
      <c r="DQ1000" s="29"/>
      <c r="DR1000" s="29"/>
      <c r="DS1000" s="29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  <c r="EG1000" s="29"/>
      <c r="EH1000" s="29"/>
      <c r="EI1000" s="29"/>
      <c r="EJ1000" s="29"/>
    </row>
    <row r="1001" spans="1:140" ht="14.5">
      <c r="A1001" s="28"/>
      <c r="B1001" s="28"/>
      <c r="C1001" s="29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78"/>
      <c r="AD1001" s="78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  <c r="CI1001" s="29"/>
      <c r="CJ1001" s="29"/>
      <c r="CK1001" s="29"/>
      <c r="CL1001" s="29"/>
      <c r="CM1001" s="29"/>
      <c r="CN1001" s="29"/>
      <c r="CO1001" s="29"/>
      <c r="CP1001" s="29"/>
      <c r="CQ1001" s="29"/>
      <c r="CR1001" s="29"/>
      <c r="CS1001" s="29"/>
      <c r="CT1001" s="29"/>
      <c r="CU1001" s="29"/>
      <c r="CV1001" s="29"/>
      <c r="CW1001" s="29"/>
      <c r="CX1001" s="29"/>
      <c r="CY1001" s="29"/>
      <c r="CZ1001" s="29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29"/>
      <c r="DK1001" s="29"/>
      <c r="DL1001" s="29"/>
      <c r="DM1001" s="29"/>
      <c r="DN1001" s="29"/>
      <c r="DO1001" s="29"/>
      <c r="DP1001" s="29"/>
      <c r="DQ1001" s="29"/>
      <c r="DR1001" s="29"/>
      <c r="DS1001" s="29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  <c r="EG1001" s="29"/>
      <c r="EH1001" s="29"/>
      <c r="EI1001" s="29"/>
      <c r="EJ1001" s="29"/>
    </row>
    <row r="1002" spans="1:140" ht="14.5">
      <c r="A1002" s="28"/>
      <c r="B1002" s="28"/>
      <c r="C1002" s="29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78"/>
      <c r="AD1002" s="78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  <c r="CW1002" s="29"/>
      <c r="CX1002" s="29"/>
      <c r="CY1002" s="29"/>
      <c r="CZ1002" s="29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29"/>
      <c r="DK1002" s="29"/>
      <c r="DL1002" s="29"/>
      <c r="DM1002" s="29"/>
      <c r="DN1002" s="29"/>
      <c r="DO1002" s="29"/>
      <c r="DP1002" s="29"/>
      <c r="DQ1002" s="29"/>
      <c r="DR1002" s="29"/>
      <c r="DS1002" s="29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  <c r="EG1002" s="29"/>
      <c r="EH1002" s="29"/>
      <c r="EI1002" s="29"/>
      <c r="EJ1002" s="29"/>
    </row>
    <row r="1003" spans="1:140" ht="14.5">
      <c r="A1003" s="28"/>
      <c r="B1003" s="28"/>
      <c r="C1003" s="29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78"/>
      <c r="AD1003" s="78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</row>
    <row r="1004" spans="1:140" ht="14.5">
      <c r="A1004" s="28"/>
      <c r="B1004" s="28"/>
      <c r="C1004" s="29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78"/>
      <c r="AD1004" s="78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  <c r="CI1004" s="29"/>
      <c r="CJ1004" s="29"/>
      <c r="CK1004" s="29"/>
      <c r="CL1004" s="29"/>
      <c r="CM1004" s="29"/>
      <c r="CN1004" s="29"/>
      <c r="CO1004" s="29"/>
      <c r="CP1004" s="29"/>
      <c r="CQ1004" s="29"/>
      <c r="CR1004" s="29"/>
      <c r="CS1004" s="29"/>
      <c r="CT1004" s="29"/>
      <c r="CU1004" s="29"/>
      <c r="CV1004" s="29"/>
      <c r="CW1004" s="29"/>
      <c r="CX1004" s="29"/>
      <c r="CY1004" s="29"/>
      <c r="CZ1004" s="29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29"/>
      <c r="DK1004" s="29"/>
      <c r="DL1004" s="29"/>
      <c r="DM1004" s="29"/>
      <c r="DN1004" s="29"/>
      <c r="DO1004" s="29"/>
      <c r="DP1004" s="29"/>
      <c r="DQ1004" s="29"/>
      <c r="DR1004" s="29"/>
      <c r="DS1004" s="29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  <c r="EG1004" s="29"/>
      <c r="EH1004" s="29"/>
      <c r="EI1004" s="29"/>
      <c r="EJ1004" s="29"/>
    </row>
    <row r="1005" spans="1:140" ht="14.5">
      <c r="A1005" s="28"/>
      <c r="B1005" s="28"/>
      <c r="C1005" s="29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78"/>
      <c r="AD1005" s="78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  <c r="CI1005" s="29"/>
      <c r="CJ1005" s="29"/>
      <c r="CK1005" s="29"/>
      <c r="CL1005" s="29"/>
      <c r="CM1005" s="29"/>
      <c r="CN1005" s="29"/>
      <c r="CO1005" s="29"/>
      <c r="CP1005" s="29"/>
      <c r="CQ1005" s="29"/>
      <c r="CR1005" s="29"/>
      <c r="CS1005" s="29"/>
      <c r="CT1005" s="29"/>
      <c r="CU1005" s="29"/>
      <c r="CV1005" s="29"/>
      <c r="CW1005" s="29"/>
      <c r="CX1005" s="29"/>
      <c r="CY1005" s="29"/>
      <c r="CZ1005" s="29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29"/>
      <c r="DK1005" s="29"/>
      <c r="DL1005" s="29"/>
      <c r="DM1005" s="29"/>
      <c r="DN1005" s="29"/>
      <c r="DO1005" s="29"/>
      <c r="DP1005" s="29"/>
      <c r="DQ1005" s="29"/>
      <c r="DR1005" s="29"/>
      <c r="DS1005" s="29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  <c r="EG1005" s="29"/>
      <c r="EH1005" s="29"/>
      <c r="EI1005" s="29"/>
      <c r="EJ1005" s="29"/>
    </row>
    <row r="1006" spans="1:140" ht="14.5">
      <c r="A1006" s="28"/>
      <c r="B1006" s="28"/>
      <c r="C1006" s="29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78"/>
      <c r="AD1006" s="78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</row>
    <row r="1007" spans="1:140" ht="14.5">
      <c r="A1007" s="28"/>
      <c r="B1007" s="28"/>
      <c r="C1007" s="29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78"/>
      <c r="AD1007" s="78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  <c r="CI1007" s="29"/>
      <c r="CJ1007" s="29"/>
      <c r="CK1007" s="29"/>
      <c r="CL1007" s="29"/>
      <c r="CM1007" s="29"/>
      <c r="CN1007" s="29"/>
      <c r="CO1007" s="29"/>
      <c r="CP1007" s="29"/>
      <c r="CQ1007" s="29"/>
      <c r="CR1007" s="29"/>
      <c r="CS1007" s="29"/>
      <c r="CT1007" s="29"/>
      <c r="CU1007" s="29"/>
      <c r="CV1007" s="29"/>
      <c r="CW1007" s="29"/>
      <c r="CX1007" s="29"/>
      <c r="CY1007" s="29"/>
      <c r="CZ1007" s="29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29"/>
      <c r="DK1007" s="29"/>
      <c r="DL1007" s="29"/>
      <c r="DM1007" s="29"/>
      <c r="DN1007" s="29"/>
      <c r="DO1007" s="29"/>
      <c r="DP1007" s="29"/>
      <c r="DQ1007" s="29"/>
      <c r="DR1007" s="29"/>
      <c r="DS1007" s="29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  <c r="EG1007" s="29"/>
      <c r="EH1007" s="29"/>
      <c r="EI1007" s="29"/>
      <c r="EJ1007" s="29"/>
    </row>
    <row r="1008" spans="1:140" ht="14.5">
      <c r="A1008" s="28"/>
      <c r="B1008" s="28"/>
      <c r="C1008" s="2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78"/>
      <c r="AD1008" s="78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</row>
    <row r="1009" spans="1:140" ht="14.5">
      <c r="A1009" s="28"/>
      <c r="B1009" s="28"/>
      <c r="C1009" s="29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78"/>
      <c r="AD1009" s="78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  <c r="CI1009" s="29"/>
      <c r="CJ1009" s="29"/>
      <c r="CK1009" s="29"/>
      <c r="CL1009" s="29"/>
      <c r="CM1009" s="29"/>
      <c r="CN1009" s="29"/>
      <c r="CO1009" s="29"/>
      <c r="CP1009" s="29"/>
      <c r="CQ1009" s="29"/>
      <c r="CR1009" s="29"/>
      <c r="CS1009" s="29"/>
      <c r="CT1009" s="29"/>
      <c r="CU1009" s="29"/>
      <c r="CV1009" s="29"/>
      <c r="CW1009" s="29"/>
      <c r="CX1009" s="29"/>
      <c r="CY1009" s="29"/>
      <c r="CZ1009" s="29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29"/>
      <c r="DK1009" s="29"/>
      <c r="DL1009" s="29"/>
      <c r="DM1009" s="29"/>
      <c r="DN1009" s="29"/>
      <c r="DO1009" s="29"/>
      <c r="DP1009" s="29"/>
      <c r="DQ1009" s="29"/>
      <c r="DR1009" s="29"/>
      <c r="DS1009" s="29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  <c r="EG1009" s="29"/>
      <c r="EH1009" s="29"/>
      <c r="EI1009" s="29"/>
      <c r="EJ1009" s="29"/>
    </row>
    <row r="1010" spans="1:140" ht="14.5">
      <c r="A1010" s="28"/>
      <c r="B1010" s="28"/>
      <c r="C1010" s="29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78"/>
      <c r="AD1010" s="78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  <c r="CI1010" s="29"/>
      <c r="CJ1010" s="29"/>
      <c r="CK1010" s="29"/>
      <c r="CL1010" s="29"/>
      <c r="CM1010" s="29"/>
      <c r="CN1010" s="29"/>
      <c r="CO1010" s="29"/>
      <c r="CP1010" s="29"/>
      <c r="CQ1010" s="29"/>
      <c r="CR1010" s="29"/>
      <c r="CS1010" s="29"/>
      <c r="CT1010" s="29"/>
      <c r="CU1010" s="29"/>
      <c r="CV1010" s="29"/>
      <c r="CW1010" s="29"/>
      <c r="CX1010" s="29"/>
      <c r="CY1010" s="29"/>
      <c r="CZ1010" s="29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29"/>
      <c r="DK1010" s="29"/>
      <c r="DL1010" s="29"/>
      <c r="DM1010" s="29"/>
      <c r="DN1010" s="29"/>
      <c r="DO1010" s="29"/>
      <c r="DP1010" s="29"/>
      <c r="DQ1010" s="29"/>
      <c r="DR1010" s="29"/>
      <c r="DS1010" s="29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  <c r="EG1010" s="29"/>
      <c r="EH1010" s="29"/>
      <c r="EI1010" s="29"/>
      <c r="EJ1010" s="29"/>
    </row>
    <row r="1011" spans="1:140" ht="14.5">
      <c r="A1011" s="28"/>
      <c r="B1011" s="28"/>
      <c r="C1011" s="29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78"/>
      <c r="AD1011" s="78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  <c r="DM1011" s="29"/>
      <c r="DN1011" s="29"/>
      <c r="DO1011" s="29"/>
      <c r="DP1011" s="29"/>
      <c r="DQ1011" s="29"/>
      <c r="DR1011" s="29"/>
      <c r="DS1011" s="29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</row>
    <row r="1012" spans="1:140" ht="14.5">
      <c r="A1012" s="28"/>
      <c r="B1012" s="28"/>
      <c r="C1012" s="29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78"/>
      <c r="AD1012" s="78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  <c r="CI1012" s="29"/>
      <c r="CJ1012" s="29"/>
      <c r="CK1012" s="29"/>
      <c r="CL1012" s="29"/>
      <c r="CM1012" s="29"/>
      <c r="CN1012" s="29"/>
      <c r="CO1012" s="29"/>
      <c r="CP1012" s="29"/>
      <c r="CQ1012" s="29"/>
      <c r="CR1012" s="29"/>
      <c r="CS1012" s="29"/>
      <c r="CT1012" s="29"/>
      <c r="CU1012" s="29"/>
      <c r="CV1012" s="29"/>
      <c r="CW1012" s="29"/>
      <c r="CX1012" s="29"/>
      <c r="CY1012" s="29"/>
      <c r="CZ1012" s="29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29"/>
      <c r="DK1012" s="29"/>
      <c r="DL1012" s="29"/>
      <c r="DM1012" s="29"/>
      <c r="DN1012" s="29"/>
      <c r="DO1012" s="29"/>
      <c r="DP1012" s="29"/>
      <c r="DQ1012" s="29"/>
      <c r="DR1012" s="29"/>
      <c r="DS1012" s="29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  <c r="EG1012" s="29"/>
      <c r="EH1012" s="29"/>
      <c r="EI1012" s="29"/>
      <c r="EJ1012" s="29"/>
    </row>
    <row r="1013" spans="1:140" ht="14.5">
      <c r="A1013" s="28"/>
      <c r="B1013" s="28"/>
      <c r="C1013" s="29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78"/>
      <c r="AD1013" s="78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  <c r="CI1013" s="29"/>
      <c r="CJ1013" s="29"/>
      <c r="CK1013" s="29"/>
      <c r="CL1013" s="29"/>
      <c r="CM1013" s="29"/>
      <c r="CN1013" s="29"/>
      <c r="CO1013" s="29"/>
      <c r="CP1013" s="29"/>
      <c r="CQ1013" s="29"/>
      <c r="CR1013" s="29"/>
      <c r="CS1013" s="29"/>
      <c r="CT1013" s="29"/>
      <c r="CU1013" s="29"/>
      <c r="CV1013" s="29"/>
      <c r="CW1013" s="29"/>
      <c r="CX1013" s="29"/>
      <c r="CY1013" s="29"/>
      <c r="CZ1013" s="29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29"/>
      <c r="DK1013" s="29"/>
      <c r="DL1013" s="29"/>
      <c r="DM1013" s="29"/>
      <c r="DN1013" s="29"/>
      <c r="DO1013" s="29"/>
      <c r="DP1013" s="29"/>
      <c r="DQ1013" s="29"/>
      <c r="DR1013" s="29"/>
      <c r="DS1013" s="29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  <c r="EG1013" s="29"/>
      <c r="EH1013" s="29"/>
      <c r="EI1013" s="29"/>
      <c r="EJ1013" s="29"/>
    </row>
    <row r="1014" spans="1:140" ht="14.5">
      <c r="A1014" s="28"/>
      <c r="B1014" s="28"/>
      <c r="C1014" s="29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78"/>
      <c r="AD1014" s="78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  <c r="CI1014" s="29"/>
      <c r="CJ1014" s="29"/>
      <c r="CK1014" s="29"/>
      <c r="CL1014" s="29"/>
      <c r="CM1014" s="29"/>
      <c r="CN1014" s="29"/>
      <c r="CO1014" s="29"/>
      <c r="CP1014" s="29"/>
      <c r="CQ1014" s="29"/>
      <c r="CR1014" s="29"/>
      <c r="CS1014" s="29"/>
      <c r="CT1014" s="29"/>
      <c r="CU1014" s="29"/>
      <c r="CV1014" s="29"/>
      <c r="CW1014" s="29"/>
      <c r="CX1014" s="29"/>
      <c r="CY1014" s="29"/>
      <c r="CZ1014" s="29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29"/>
      <c r="DK1014" s="29"/>
      <c r="DL1014" s="29"/>
      <c r="DM1014" s="29"/>
      <c r="DN1014" s="29"/>
      <c r="DO1014" s="29"/>
      <c r="DP1014" s="29"/>
      <c r="DQ1014" s="29"/>
      <c r="DR1014" s="29"/>
      <c r="DS1014" s="29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  <c r="EG1014" s="29"/>
      <c r="EH1014" s="29"/>
      <c r="EI1014" s="29"/>
      <c r="EJ1014" s="29"/>
    </row>
    <row r="1015" spans="1:140" ht="14.5">
      <c r="A1015" s="28"/>
      <c r="B1015" s="28"/>
      <c r="C1015" s="29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78"/>
      <c r="AD1015" s="78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  <c r="CI1015" s="29"/>
      <c r="CJ1015" s="29"/>
      <c r="CK1015" s="29"/>
      <c r="CL1015" s="29"/>
      <c r="CM1015" s="29"/>
      <c r="CN1015" s="29"/>
      <c r="CO1015" s="29"/>
      <c r="CP1015" s="29"/>
      <c r="CQ1015" s="29"/>
      <c r="CR1015" s="29"/>
      <c r="CS1015" s="29"/>
      <c r="CT1015" s="29"/>
      <c r="CU1015" s="29"/>
      <c r="CV1015" s="29"/>
      <c r="CW1015" s="29"/>
      <c r="CX1015" s="29"/>
      <c r="CY1015" s="29"/>
      <c r="CZ1015" s="29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29"/>
      <c r="DK1015" s="29"/>
      <c r="DL1015" s="29"/>
      <c r="DM1015" s="29"/>
      <c r="DN1015" s="29"/>
      <c r="DO1015" s="29"/>
      <c r="DP1015" s="29"/>
      <c r="DQ1015" s="29"/>
      <c r="DR1015" s="29"/>
      <c r="DS1015" s="29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  <c r="EG1015" s="29"/>
      <c r="EH1015" s="29"/>
      <c r="EI1015" s="29"/>
      <c r="EJ1015" s="29"/>
    </row>
    <row r="1016" spans="1:140" ht="14.5">
      <c r="A1016" s="28"/>
      <c r="B1016" s="28"/>
      <c r="C1016" s="29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78"/>
      <c r="AD1016" s="78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  <c r="CI1016" s="29"/>
      <c r="CJ1016" s="29"/>
      <c r="CK1016" s="29"/>
      <c r="CL1016" s="29"/>
      <c r="CM1016" s="29"/>
      <c r="CN1016" s="29"/>
      <c r="CO1016" s="29"/>
      <c r="CP1016" s="29"/>
      <c r="CQ1016" s="29"/>
      <c r="CR1016" s="29"/>
      <c r="CS1016" s="29"/>
      <c r="CT1016" s="29"/>
      <c r="CU1016" s="29"/>
      <c r="CV1016" s="29"/>
      <c r="CW1016" s="29"/>
      <c r="CX1016" s="29"/>
      <c r="CY1016" s="29"/>
      <c r="CZ1016" s="29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29"/>
      <c r="DK1016" s="29"/>
      <c r="DL1016" s="29"/>
      <c r="DM1016" s="29"/>
      <c r="DN1016" s="29"/>
      <c r="DO1016" s="29"/>
      <c r="DP1016" s="29"/>
      <c r="DQ1016" s="29"/>
      <c r="DR1016" s="29"/>
      <c r="DS1016" s="29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  <c r="EG1016" s="29"/>
      <c r="EH1016" s="29"/>
      <c r="EI1016" s="29"/>
      <c r="EJ1016" s="29"/>
    </row>
    <row r="1017" spans="1:140" ht="14.5">
      <c r="A1017" s="28"/>
      <c r="B1017" s="28"/>
      <c r="C1017" s="29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78"/>
      <c r="AD1017" s="78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  <c r="CI1017" s="29"/>
      <c r="CJ1017" s="29"/>
      <c r="CK1017" s="29"/>
      <c r="CL1017" s="29"/>
      <c r="CM1017" s="29"/>
      <c r="CN1017" s="29"/>
      <c r="CO1017" s="29"/>
      <c r="CP1017" s="29"/>
      <c r="CQ1017" s="29"/>
      <c r="CR1017" s="29"/>
      <c r="CS1017" s="29"/>
      <c r="CT1017" s="29"/>
      <c r="CU1017" s="29"/>
      <c r="CV1017" s="29"/>
      <c r="CW1017" s="29"/>
      <c r="CX1017" s="29"/>
      <c r="CY1017" s="29"/>
      <c r="CZ1017" s="29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29"/>
      <c r="DK1017" s="29"/>
      <c r="DL1017" s="29"/>
      <c r="DM1017" s="29"/>
      <c r="DN1017" s="29"/>
      <c r="DO1017" s="29"/>
      <c r="DP1017" s="29"/>
      <c r="DQ1017" s="29"/>
      <c r="DR1017" s="29"/>
      <c r="DS1017" s="29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  <c r="EG1017" s="29"/>
      <c r="EH1017" s="29"/>
      <c r="EI1017" s="29"/>
      <c r="EJ1017" s="29"/>
    </row>
    <row r="1018" spans="1:140" ht="14.5">
      <c r="A1018" s="28"/>
      <c r="B1018" s="28"/>
      <c r="C1018" s="29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78"/>
      <c r="AD1018" s="78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  <c r="CI1018" s="29"/>
      <c r="CJ1018" s="29"/>
      <c r="CK1018" s="29"/>
      <c r="CL1018" s="29"/>
      <c r="CM1018" s="29"/>
      <c r="CN1018" s="29"/>
      <c r="CO1018" s="29"/>
      <c r="CP1018" s="29"/>
      <c r="CQ1018" s="29"/>
      <c r="CR1018" s="29"/>
      <c r="CS1018" s="29"/>
      <c r="CT1018" s="29"/>
      <c r="CU1018" s="29"/>
      <c r="CV1018" s="29"/>
      <c r="CW1018" s="29"/>
      <c r="CX1018" s="29"/>
      <c r="CY1018" s="29"/>
      <c r="CZ1018" s="29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29"/>
      <c r="DK1018" s="29"/>
      <c r="DL1018" s="29"/>
      <c r="DM1018" s="29"/>
      <c r="DN1018" s="29"/>
      <c r="DO1018" s="29"/>
      <c r="DP1018" s="29"/>
      <c r="DQ1018" s="29"/>
      <c r="DR1018" s="29"/>
      <c r="DS1018" s="29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  <c r="EG1018" s="29"/>
      <c r="EH1018" s="29"/>
      <c r="EI1018" s="29"/>
      <c r="EJ1018" s="29"/>
    </row>
    <row r="1019" spans="1:140" ht="14.5">
      <c r="A1019" s="28"/>
      <c r="B1019" s="28"/>
      <c r="C1019" s="29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78"/>
      <c r="AD1019" s="78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  <c r="CW1019" s="29"/>
      <c r="CX1019" s="29"/>
      <c r="CY1019" s="29"/>
      <c r="CZ1019" s="29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29"/>
      <c r="DK1019" s="29"/>
      <c r="DL1019" s="29"/>
      <c r="DM1019" s="29"/>
      <c r="DN1019" s="29"/>
      <c r="DO1019" s="29"/>
      <c r="DP1019" s="29"/>
      <c r="DQ1019" s="29"/>
      <c r="DR1019" s="29"/>
      <c r="DS1019" s="29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  <c r="EG1019" s="29"/>
      <c r="EH1019" s="29"/>
      <c r="EI1019" s="29"/>
      <c r="EJ1019" s="29"/>
    </row>
    <row r="1020" spans="1:140" ht="14.5">
      <c r="A1020" s="28"/>
      <c r="B1020" s="28"/>
      <c r="C1020" s="29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78"/>
      <c r="AD1020" s="78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  <c r="CI1020" s="29"/>
      <c r="CJ1020" s="29"/>
      <c r="CK1020" s="29"/>
      <c r="CL1020" s="29"/>
      <c r="CM1020" s="29"/>
      <c r="CN1020" s="29"/>
      <c r="CO1020" s="29"/>
      <c r="CP1020" s="29"/>
      <c r="CQ1020" s="29"/>
      <c r="CR1020" s="29"/>
      <c r="CS1020" s="29"/>
      <c r="CT1020" s="29"/>
      <c r="CU1020" s="29"/>
      <c r="CV1020" s="29"/>
      <c r="CW1020" s="29"/>
      <c r="CX1020" s="29"/>
      <c r="CY1020" s="29"/>
      <c r="CZ1020" s="29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29"/>
      <c r="DK1020" s="29"/>
      <c r="DL1020" s="29"/>
      <c r="DM1020" s="29"/>
      <c r="DN1020" s="29"/>
      <c r="DO1020" s="29"/>
      <c r="DP1020" s="29"/>
      <c r="DQ1020" s="29"/>
      <c r="DR1020" s="29"/>
      <c r="DS1020" s="29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  <c r="EG1020" s="29"/>
      <c r="EH1020" s="29"/>
      <c r="EI1020" s="29"/>
      <c r="EJ1020" s="29"/>
    </row>
    <row r="1021" spans="1:140" ht="14.5">
      <c r="A1021" s="28"/>
      <c r="B1021" s="28"/>
      <c r="C1021" s="29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78"/>
      <c r="AD1021" s="78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  <c r="DM1021" s="29"/>
      <c r="DN1021" s="29"/>
      <c r="DO1021" s="29"/>
      <c r="DP1021" s="29"/>
      <c r="DQ1021" s="29"/>
      <c r="DR1021" s="29"/>
      <c r="DS1021" s="29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</row>
    <row r="1022" spans="1:140" ht="14.5">
      <c r="A1022" s="28"/>
      <c r="B1022" s="28"/>
      <c r="C1022" s="29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78"/>
      <c r="AD1022" s="78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  <c r="CI1022" s="29"/>
      <c r="CJ1022" s="29"/>
      <c r="CK1022" s="29"/>
      <c r="CL1022" s="29"/>
      <c r="CM1022" s="29"/>
      <c r="CN1022" s="29"/>
      <c r="CO1022" s="29"/>
      <c r="CP1022" s="29"/>
      <c r="CQ1022" s="29"/>
      <c r="CR1022" s="29"/>
      <c r="CS1022" s="29"/>
      <c r="CT1022" s="29"/>
      <c r="CU1022" s="29"/>
      <c r="CV1022" s="29"/>
      <c r="CW1022" s="29"/>
      <c r="CX1022" s="29"/>
      <c r="CY1022" s="29"/>
      <c r="CZ1022" s="29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29"/>
      <c r="DK1022" s="29"/>
      <c r="DL1022" s="29"/>
      <c r="DM1022" s="29"/>
      <c r="DN1022" s="29"/>
      <c r="DO1022" s="29"/>
      <c r="DP1022" s="29"/>
      <c r="DQ1022" s="29"/>
      <c r="DR1022" s="29"/>
      <c r="DS1022" s="29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  <c r="EG1022" s="29"/>
      <c r="EH1022" s="29"/>
      <c r="EI1022" s="29"/>
      <c r="EJ1022" s="29"/>
    </row>
  </sheetData>
  <autoFilter ref="A1:AD138"/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2">
    <cfRule type="containsText" dxfId="1" priority="5" operator="containsText" text="Yes">
      <formula>NOT(ISERROR(SEARCH(("Yes"),(D1))))</formula>
    </cfRule>
  </conditionalFormatting>
  <conditionalFormatting sqref="D1:D1022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headerFooter>
    <oddHeader>&amp;LTiered Support Schools (Pulled 1/9)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29"/>
  <sheetViews>
    <sheetView zoomScaleNormal="100" workbookViewId="0">
      <selection activeCell="Q60" sqref="Q60"/>
    </sheetView>
  </sheetViews>
  <sheetFormatPr defaultColWidth="14.453125" defaultRowHeight="15.75" customHeight="1"/>
  <cols>
    <col min="2" max="2" width="14.7265625" customWidth="1"/>
    <col min="3" max="3" width="12.26953125" customWidth="1"/>
    <col min="4" max="4" width="13" customWidth="1"/>
    <col min="5" max="6" width="12.453125" customWidth="1"/>
    <col min="7" max="7" width="17.81640625" customWidth="1"/>
    <col min="14" max="14" width="19.7265625" customWidth="1"/>
    <col min="15" max="15" width="16.7265625" customWidth="1"/>
  </cols>
  <sheetData>
    <row r="1" spans="1:31" ht="13">
      <c r="A1" s="63" t="s">
        <v>212</v>
      </c>
      <c r="B1" s="63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13">
      <c r="A2" s="65" t="s">
        <v>213</v>
      </c>
      <c r="B2" s="67"/>
      <c r="C2" s="64"/>
      <c r="D2" s="64"/>
      <c r="E2" s="64"/>
      <c r="F2" s="64"/>
      <c r="G2" s="64"/>
      <c r="H2" s="69"/>
      <c r="I2" s="70" t="s">
        <v>214</v>
      </c>
      <c r="J2" s="71"/>
      <c r="K2" s="64"/>
      <c r="L2" s="64"/>
      <c r="M2" s="72"/>
      <c r="N2" s="72"/>
      <c r="O2" s="72"/>
      <c r="P2" s="111" t="s">
        <v>215</v>
      </c>
      <c r="Q2" s="112"/>
      <c r="R2" s="113" t="s">
        <v>216</v>
      </c>
      <c r="S2" s="114"/>
      <c r="T2" s="114"/>
      <c r="U2" s="114"/>
      <c r="V2" s="64"/>
      <c r="W2" s="64"/>
      <c r="X2" s="64"/>
      <c r="Y2" s="64"/>
    </row>
    <row r="3" spans="1:31" ht="26">
      <c r="A3" s="64"/>
      <c r="B3" s="75" t="s">
        <v>217</v>
      </c>
      <c r="C3" s="75" t="s">
        <v>218</v>
      </c>
      <c r="D3" s="75" t="s">
        <v>219</v>
      </c>
      <c r="E3" s="75" t="s">
        <v>220</v>
      </c>
      <c r="F3" s="75" t="s">
        <v>221</v>
      </c>
      <c r="G3" s="76" t="s">
        <v>222</v>
      </c>
      <c r="H3" s="64"/>
      <c r="I3" s="77"/>
      <c r="J3" s="75" t="s">
        <v>217</v>
      </c>
      <c r="K3" s="75" t="s">
        <v>218</v>
      </c>
      <c r="L3" s="75" t="s">
        <v>223</v>
      </c>
      <c r="M3" s="79" t="s">
        <v>224</v>
      </c>
      <c r="N3" s="79" t="s">
        <v>221</v>
      </c>
      <c r="O3" s="76" t="s">
        <v>225</v>
      </c>
      <c r="P3" s="72"/>
      <c r="Q3" s="80"/>
      <c r="R3" s="81" t="s">
        <v>0</v>
      </c>
      <c r="S3" s="81" t="s">
        <v>1</v>
      </c>
      <c r="T3" s="81" t="s">
        <v>2</v>
      </c>
      <c r="U3" s="64"/>
      <c r="V3" s="64"/>
      <c r="W3" s="64"/>
      <c r="X3" s="64"/>
      <c r="Y3" s="64"/>
      <c r="Z3" s="64"/>
    </row>
    <row r="4" spans="1:31" ht="13">
      <c r="A4" s="82" t="s">
        <v>226</v>
      </c>
      <c r="B4" s="83"/>
      <c r="C4" s="83"/>
      <c r="D4" s="77">
        <v>221</v>
      </c>
      <c r="E4" s="77">
        <v>13</v>
      </c>
      <c r="F4" s="83">
        <f>'School Data'!N$138</f>
        <v>0</v>
      </c>
      <c r="G4" s="84">
        <f t="shared" ref="G4:G10" si="0">F4-E4</f>
        <v>-13</v>
      </c>
      <c r="H4" s="82"/>
      <c r="I4" s="83" t="s">
        <v>226</v>
      </c>
      <c r="J4" s="83"/>
      <c r="K4" s="83"/>
      <c r="L4" s="77">
        <v>221</v>
      </c>
      <c r="M4" s="85">
        <f t="shared" ref="M4:N4" si="1">E4</f>
        <v>13</v>
      </c>
      <c r="N4" s="85">
        <f t="shared" si="1"/>
        <v>0</v>
      </c>
      <c r="O4" s="86">
        <f t="shared" ref="O4:O10" si="2">N4-M4</f>
        <v>-13</v>
      </c>
      <c r="P4" s="72"/>
      <c r="Q4" s="87" t="s">
        <v>227</v>
      </c>
      <c r="R4" s="88">
        <f>'Network Breakdown'!B2</f>
        <v>595</v>
      </c>
      <c r="S4" s="88">
        <f>'Network Breakdown'!C2</f>
        <v>221</v>
      </c>
      <c r="T4" s="89">
        <f t="shared" ref="T4:T20" si="3">S4/R4</f>
        <v>0.37142857142857144</v>
      </c>
      <c r="U4" s="64"/>
      <c r="V4" s="64"/>
      <c r="W4" s="64"/>
      <c r="X4" s="64"/>
      <c r="Y4" s="64"/>
      <c r="Z4" s="64"/>
    </row>
    <row r="5" spans="1:31" ht="13">
      <c r="A5" s="82" t="s">
        <v>228</v>
      </c>
      <c r="B5" s="83">
        <v>27</v>
      </c>
      <c r="C5" s="83">
        <v>117</v>
      </c>
      <c r="D5" s="77">
        <v>187</v>
      </c>
      <c r="E5" s="83">
        <v>573</v>
      </c>
      <c r="F5" s="83">
        <f>'School Data'!O$138</f>
        <v>456</v>
      </c>
      <c r="G5" s="84">
        <f t="shared" si="0"/>
        <v>-117</v>
      </c>
      <c r="H5" s="82"/>
      <c r="I5" s="83" t="s">
        <v>228</v>
      </c>
      <c r="J5" s="83">
        <v>27</v>
      </c>
      <c r="K5" s="83">
        <v>117</v>
      </c>
      <c r="L5" s="77">
        <v>408</v>
      </c>
      <c r="M5" s="85">
        <f t="shared" ref="M5:N5" si="4">M4+E5</f>
        <v>586</v>
      </c>
      <c r="N5" s="85">
        <f t="shared" si="4"/>
        <v>456</v>
      </c>
      <c r="O5" s="86">
        <f t="shared" si="2"/>
        <v>-130</v>
      </c>
      <c r="P5" s="72"/>
      <c r="Q5" s="90" t="s">
        <v>20</v>
      </c>
      <c r="R5" s="88">
        <f>'Network Breakdown'!B3</f>
        <v>246</v>
      </c>
      <c r="S5" s="88">
        <f>'Network Breakdown'!C3</f>
        <v>7</v>
      </c>
      <c r="T5" s="89">
        <f t="shared" si="3"/>
        <v>2.8455284552845527E-2</v>
      </c>
      <c r="U5" s="64"/>
      <c r="V5" s="64"/>
      <c r="W5" s="64"/>
      <c r="X5" s="64"/>
      <c r="Y5" s="64"/>
      <c r="Z5" s="64"/>
    </row>
    <row r="6" spans="1:31" ht="13">
      <c r="A6" s="82" t="s">
        <v>229</v>
      </c>
      <c r="B6" s="83">
        <v>501</v>
      </c>
      <c r="C6" s="83">
        <v>1025</v>
      </c>
      <c r="D6" s="77">
        <v>1619</v>
      </c>
      <c r="E6" s="83">
        <v>1273</v>
      </c>
      <c r="F6" s="83">
        <f>'School Data'!P$138</f>
        <v>921</v>
      </c>
      <c r="G6" s="84">
        <f t="shared" si="0"/>
        <v>-352</v>
      </c>
      <c r="H6" s="82"/>
      <c r="I6" s="83" t="s">
        <v>229</v>
      </c>
      <c r="J6" s="83">
        <v>528</v>
      </c>
      <c r="K6" s="83">
        <v>1142</v>
      </c>
      <c r="L6" s="77">
        <v>2027</v>
      </c>
      <c r="M6" s="85">
        <f t="shared" ref="M6:N6" si="5">M5+E6</f>
        <v>1859</v>
      </c>
      <c r="N6" s="85">
        <f t="shared" si="5"/>
        <v>1377</v>
      </c>
      <c r="O6" s="86">
        <f t="shared" si="2"/>
        <v>-482</v>
      </c>
      <c r="P6" s="72"/>
      <c r="Q6" s="90" t="s">
        <v>36</v>
      </c>
      <c r="R6" s="88">
        <f>'Network Breakdown'!B4</f>
        <v>680</v>
      </c>
      <c r="S6" s="88">
        <f>'Network Breakdown'!C4</f>
        <v>55</v>
      </c>
      <c r="T6" s="89">
        <f t="shared" si="3"/>
        <v>8.0882352941176475E-2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3">
      <c r="A7" s="82" t="s">
        <v>230</v>
      </c>
      <c r="B7" s="83">
        <v>996</v>
      </c>
      <c r="C7" s="83">
        <v>1500</v>
      </c>
      <c r="D7" s="77">
        <v>1843</v>
      </c>
      <c r="E7" s="83">
        <v>2631</v>
      </c>
      <c r="F7" s="83">
        <f>'School Data'!Q$138</f>
        <v>1857</v>
      </c>
      <c r="G7" s="84">
        <f t="shared" si="0"/>
        <v>-774</v>
      </c>
      <c r="H7" s="82"/>
      <c r="I7" s="83" t="s">
        <v>230</v>
      </c>
      <c r="J7" s="83">
        <v>1524</v>
      </c>
      <c r="K7" s="83">
        <v>2642</v>
      </c>
      <c r="L7" s="77">
        <v>3870</v>
      </c>
      <c r="M7" s="85">
        <f t="shared" ref="M7:N7" si="6">M6+E7</f>
        <v>4490</v>
      </c>
      <c r="N7" s="85">
        <f t="shared" si="6"/>
        <v>3234</v>
      </c>
      <c r="O7" s="86">
        <f t="shared" si="2"/>
        <v>-1256</v>
      </c>
      <c r="P7" s="72"/>
      <c r="Q7" s="90" t="s">
        <v>37</v>
      </c>
      <c r="R7" s="88">
        <f>'Network Breakdown'!B5</f>
        <v>2209</v>
      </c>
      <c r="S7" s="88">
        <f>'Network Breakdown'!C5</f>
        <v>1129</v>
      </c>
      <c r="T7" s="89">
        <f t="shared" si="3"/>
        <v>0.51109099139882297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3">
      <c r="A8" s="82" t="s">
        <v>231</v>
      </c>
      <c r="B8" s="83">
        <v>976</v>
      </c>
      <c r="C8" s="83">
        <v>1074</v>
      </c>
      <c r="D8" s="77">
        <v>1304</v>
      </c>
      <c r="E8" s="83">
        <v>1556</v>
      </c>
      <c r="F8" s="83">
        <f>'School Data'!R$138</f>
        <v>1166</v>
      </c>
      <c r="G8" s="84">
        <f t="shared" si="0"/>
        <v>-390</v>
      </c>
      <c r="H8" s="82"/>
      <c r="I8" s="83" t="s">
        <v>231</v>
      </c>
      <c r="J8" s="83">
        <v>2500</v>
      </c>
      <c r="K8" s="83">
        <v>3716</v>
      </c>
      <c r="L8" s="77">
        <v>5174</v>
      </c>
      <c r="M8" s="85">
        <f t="shared" ref="M8:N8" si="7">M7+E8</f>
        <v>6046</v>
      </c>
      <c r="N8" s="85">
        <f t="shared" si="7"/>
        <v>4400</v>
      </c>
      <c r="O8" s="86">
        <f t="shared" si="2"/>
        <v>-1646</v>
      </c>
      <c r="P8" s="72"/>
      <c r="Q8" s="90" t="s">
        <v>39</v>
      </c>
      <c r="R8" s="88">
        <f>'Network Breakdown'!B6</f>
        <v>3288</v>
      </c>
      <c r="S8" s="88">
        <f>'Network Breakdown'!C6</f>
        <v>2044</v>
      </c>
      <c r="T8" s="89">
        <f t="shared" si="3"/>
        <v>0.62165450121654497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3">
      <c r="A9" s="82" t="s">
        <v>232</v>
      </c>
      <c r="B9" s="83">
        <v>596</v>
      </c>
      <c r="C9" s="83">
        <v>781</v>
      </c>
      <c r="D9" s="77">
        <v>1103</v>
      </c>
      <c r="E9" s="83">
        <v>828</v>
      </c>
      <c r="F9" s="83">
        <f>'School Data'!S$138</f>
        <v>742</v>
      </c>
      <c r="G9" s="84">
        <f t="shared" si="0"/>
        <v>-86</v>
      </c>
      <c r="H9" s="82"/>
      <c r="I9" s="83" t="s">
        <v>232</v>
      </c>
      <c r="J9" s="83">
        <v>3096</v>
      </c>
      <c r="K9" s="83">
        <v>4497</v>
      </c>
      <c r="L9" s="77">
        <v>6277</v>
      </c>
      <c r="M9" s="85">
        <f t="shared" ref="M9:N9" si="8">M8+E9</f>
        <v>6874</v>
      </c>
      <c r="N9" s="85">
        <f t="shared" si="8"/>
        <v>5142</v>
      </c>
      <c r="O9" s="86">
        <f t="shared" si="2"/>
        <v>-1732</v>
      </c>
      <c r="P9" s="72"/>
      <c r="Q9" s="90" t="s">
        <v>41</v>
      </c>
      <c r="R9" s="88">
        <f>'Network Breakdown'!B7</f>
        <v>1482</v>
      </c>
      <c r="S9" s="88">
        <f>'Network Breakdown'!C7</f>
        <v>931</v>
      </c>
      <c r="T9" s="89">
        <f t="shared" si="3"/>
        <v>0.62820512820512819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3">
      <c r="A10" s="82" t="s">
        <v>233</v>
      </c>
      <c r="B10" s="83">
        <v>491</v>
      </c>
      <c r="C10" s="83">
        <v>441</v>
      </c>
      <c r="D10" s="77">
        <v>467</v>
      </c>
      <c r="E10" s="83">
        <v>625</v>
      </c>
      <c r="F10" s="83">
        <f>'School Data'!T$138</f>
        <v>533</v>
      </c>
      <c r="G10" s="84">
        <f t="shared" si="0"/>
        <v>-92</v>
      </c>
      <c r="H10" s="82"/>
      <c r="I10" s="83" t="s">
        <v>233</v>
      </c>
      <c r="J10" s="83">
        <v>3587</v>
      </c>
      <c r="K10" s="83">
        <v>4938</v>
      </c>
      <c r="L10" s="77">
        <v>6744</v>
      </c>
      <c r="M10" s="85">
        <f t="shared" ref="M10:N10" si="9">M9+E10</f>
        <v>7499</v>
      </c>
      <c r="N10" s="85">
        <f t="shared" si="9"/>
        <v>5675</v>
      </c>
      <c r="O10" s="86">
        <f t="shared" si="2"/>
        <v>-1824</v>
      </c>
      <c r="P10" s="72"/>
      <c r="Q10" s="90" t="s">
        <v>42</v>
      </c>
      <c r="R10" s="88">
        <f>'Network Breakdown'!B8</f>
        <v>1440</v>
      </c>
      <c r="S10" s="88">
        <f>'Network Breakdown'!C8</f>
        <v>1058</v>
      </c>
      <c r="T10" s="89">
        <f t="shared" si="3"/>
        <v>0.73472222222222228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3">
      <c r="A11" s="91"/>
      <c r="B11" s="92"/>
      <c r="C11" s="92"/>
      <c r="D11" s="93"/>
      <c r="E11" s="92">
        <v>541</v>
      </c>
      <c r="F11" s="93"/>
      <c r="G11" s="94"/>
      <c r="H11" s="82"/>
      <c r="I11" s="91"/>
      <c r="J11" s="92"/>
      <c r="K11" s="92"/>
      <c r="L11" s="93"/>
      <c r="M11" s="93"/>
      <c r="N11" s="93"/>
      <c r="O11" s="93">
        <f>L11-N11</f>
        <v>0</v>
      </c>
      <c r="P11" s="83"/>
      <c r="Q11" s="87" t="s">
        <v>163</v>
      </c>
      <c r="R11" s="88">
        <f>'Network Breakdown'!B9</f>
        <v>870</v>
      </c>
      <c r="S11" s="88">
        <f>'Network Breakdown'!C9</f>
        <v>461</v>
      </c>
      <c r="T11" s="89">
        <f t="shared" si="3"/>
        <v>0.52988505747126435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3">
      <c r="A12" s="82" t="s">
        <v>234</v>
      </c>
      <c r="B12" s="83">
        <v>397</v>
      </c>
      <c r="C12" s="83">
        <v>649</v>
      </c>
      <c r="D12" s="77">
        <v>420</v>
      </c>
      <c r="E12" s="83">
        <v>541</v>
      </c>
      <c r="F12" s="83">
        <f>'School Data'!U$138</f>
        <v>320</v>
      </c>
      <c r="G12" s="84">
        <f t="shared" ref="G12:G17" si="10">F12-E12</f>
        <v>-221</v>
      </c>
      <c r="H12" s="82"/>
      <c r="I12" s="83" t="s">
        <v>234</v>
      </c>
      <c r="J12" s="83">
        <v>3984</v>
      </c>
      <c r="K12" s="83">
        <v>5587</v>
      </c>
      <c r="L12" s="77">
        <v>7164</v>
      </c>
      <c r="M12" s="85">
        <f t="shared" ref="M12:N12" si="11">M10+E12</f>
        <v>8040</v>
      </c>
      <c r="N12" s="85">
        <f t="shared" si="11"/>
        <v>5995</v>
      </c>
      <c r="O12" s="86">
        <f t="shared" ref="O12:O17" si="12">N12-M12</f>
        <v>-2045</v>
      </c>
      <c r="P12" s="72"/>
      <c r="Q12" s="87" t="s">
        <v>176</v>
      </c>
      <c r="R12" s="88">
        <f>'Network Breakdown'!B10</f>
        <v>1355</v>
      </c>
      <c r="S12" s="88">
        <f>'Network Breakdown'!C10</f>
        <v>881</v>
      </c>
      <c r="T12" s="89">
        <f t="shared" si="3"/>
        <v>0.65018450184501841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3">
      <c r="A13" s="82" t="s">
        <v>235</v>
      </c>
      <c r="B13" s="83">
        <v>502</v>
      </c>
      <c r="C13" s="83">
        <v>866</v>
      </c>
      <c r="D13" s="77">
        <v>787</v>
      </c>
      <c r="E13" s="83">
        <v>780</v>
      </c>
      <c r="F13" s="83">
        <f>'School Data'!V$138</f>
        <v>251</v>
      </c>
      <c r="G13" s="84">
        <f t="shared" si="10"/>
        <v>-529</v>
      </c>
      <c r="H13" s="82"/>
      <c r="I13" s="83" t="s">
        <v>235</v>
      </c>
      <c r="J13" s="83">
        <v>4486</v>
      </c>
      <c r="K13" s="83">
        <v>6453</v>
      </c>
      <c r="L13" s="77">
        <v>7951</v>
      </c>
      <c r="M13" s="85">
        <f t="shared" ref="M13:N13" si="13">M12+E13</f>
        <v>8820</v>
      </c>
      <c r="N13" s="85">
        <f t="shared" si="13"/>
        <v>6246</v>
      </c>
      <c r="O13" s="86">
        <f t="shared" si="12"/>
        <v>-2574</v>
      </c>
      <c r="P13" s="72"/>
      <c r="Q13" s="87" t="s">
        <v>143</v>
      </c>
      <c r="R13" s="88">
        <f>'Network Breakdown'!B11</f>
        <v>765</v>
      </c>
      <c r="S13" s="88">
        <f>'Network Breakdown'!C11</f>
        <v>659</v>
      </c>
      <c r="T13" s="89">
        <f t="shared" si="3"/>
        <v>0.86143790849673207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3">
      <c r="A14" s="82" t="s">
        <v>236</v>
      </c>
      <c r="B14" s="83">
        <v>564</v>
      </c>
      <c r="C14" s="83">
        <v>1716</v>
      </c>
      <c r="D14" s="77">
        <v>1512</v>
      </c>
      <c r="E14" s="83">
        <v>1011</v>
      </c>
      <c r="F14" s="83">
        <f>'School Data'!W$138</f>
        <v>1062</v>
      </c>
      <c r="G14" s="84">
        <f t="shared" si="10"/>
        <v>51</v>
      </c>
      <c r="H14" s="82"/>
      <c r="I14" s="83" t="s">
        <v>236</v>
      </c>
      <c r="J14" s="83">
        <v>5050</v>
      </c>
      <c r="K14" s="83">
        <v>8169</v>
      </c>
      <c r="L14" s="77">
        <v>9463</v>
      </c>
      <c r="M14" s="85">
        <f t="shared" ref="M14:N14" si="14">M13+E14</f>
        <v>9831</v>
      </c>
      <c r="N14" s="95">
        <f t="shared" si="14"/>
        <v>7308</v>
      </c>
      <c r="O14" s="86">
        <f t="shared" si="12"/>
        <v>-2523</v>
      </c>
      <c r="P14" s="72"/>
      <c r="Q14" s="87" t="s">
        <v>3</v>
      </c>
      <c r="R14" s="88">
        <f>'Network Breakdown'!B12</f>
        <v>795</v>
      </c>
      <c r="S14" s="88">
        <f>'Network Breakdown'!C12</f>
        <v>327</v>
      </c>
      <c r="T14" s="89">
        <f t="shared" si="3"/>
        <v>0.41132075471698115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3">
      <c r="A15" s="82" t="s">
        <v>237</v>
      </c>
      <c r="B15" s="83">
        <v>697</v>
      </c>
      <c r="C15" s="83">
        <v>775</v>
      </c>
      <c r="D15" s="77">
        <v>729</v>
      </c>
      <c r="E15" s="83">
        <v>676</v>
      </c>
      <c r="F15" s="83">
        <f>'School Data'!X$138</f>
        <v>614</v>
      </c>
      <c r="G15" s="84">
        <f t="shared" si="10"/>
        <v>-62</v>
      </c>
      <c r="H15" s="82"/>
      <c r="I15" s="83" t="s">
        <v>237</v>
      </c>
      <c r="J15" s="83">
        <v>5747</v>
      </c>
      <c r="K15" s="83">
        <v>8944</v>
      </c>
      <c r="L15" s="77">
        <v>10192</v>
      </c>
      <c r="M15" s="85">
        <f t="shared" ref="M15:N15" si="15">M14+E15</f>
        <v>10507</v>
      </c>
      <c r="N15" s="85">
        <f t="shared" si="15"/>
        <v>7922</v>
      </c>
      <c r="O15" s="86">
        <f t="shared" si="12"/>
        <v>-2585</v>
      </c>
      <c r="P15" s="72"/>
      <c r="Q15" s="87" t="s">
        <v>49</v>
      </c>
      <c r="R15" s="88">
        <f>'Network Breakdown'!B13</f>
        <v>605</v>
      </c>
      <c r="S15" s="88">
        <f>'Network Breakdown'!C13</f>
        <v>53</v>
      </c>
      <c r="T15" s="89">
        <f t="shared" si="3"/>
        <v>8.7603305785123972E-2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3">
      <c r="A16" s="82" t="s">
        <v>238</v>
      </c>
      <c r="B16" s="83">
        <v>432</v>
      </c>
      <c r="C16" s="83">
        <v>409</v>
      </c>
      <c r="D16" s="77">
        <v>504</v>
      </c>
      <c r="E16" s="83">
        <v>581</v>
      </c>
      <c r="F16" s="83"/>
      <c r="G16" s="84">
        <f t="shared" si="10"/>
        <v>-581</v>
      </c>
      <c r="H16" s="82"/>
      <c r="I16" s="83" t="s">
        <v>238</v>
      </c>
      <c r="J16" s="83">
        <v>6179</v>
      </c>
      <c r="K16" s="83">
        <v>9353</v>
      </c>
      <c r="L16" s="77">
        <v>10696</v>
      </c>
      <c r="M16" s="85">
        <f t="shared" ref="M16:M17" si="16">M15+E16</f>
        <v>11088</v>
      </c>
      <c r="N16" s="85"/>
      <c r="O16" s="86">
        <f t="shared" si="12"/>
        <v>-11088</v>
      </c>
      <c r="P16" s="72"/>
      <c r="Q16" s="87" t="s">
        <v>46</v>
      </c>
      <c r="R16" s="88">
        <f>'Network Breakdown'!B14</f>
        <v>85</v>
      </c>
      <c r="S16" s="88">
        <f>'Network Breakdown'!C14</f>
        <v>1</v>
      </c>
      <c r="T16" s="89">
        <f t="shared" si="3"/>
        <v>1.1764705882352941E-2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3">
      <c r="A17" s="82" t="s">
        <v>226</v>
      </c>
      <c r="B17" s="83">
        <v>6</v>
      </c>
      <c r="C17" s="83">
        <v>16</v>
      </c>
      <c r="D17" s="77">
        <v>18</v>
      </c>
      <c r="E17" s="83">
        <v>239</v>
      </c>
      <c r="F17" s="83"/>
      <c r="G17" s="84">
        <f t="shared" si="10"/>
        <v>-239</v>
      </c>
      <c r="H17" s="82"/>
      <c r="I17" s="83" t="s">
        <v>226</v>
      </c>
      <c r="J17" s="83">
        <v>6185</v>
      </c>
      <c r="K17" s="83">
        <v>9369</v>
      </c>
      <c r="L17" s="96">
        <v>11026</v>
      </c>
      <c r="M17" s="85">
        <f t="shared" si="16"/>
        <v>11327</v>
      </c>
      <c r="N17" s="85"/>
      <c r="O17" s="86">
        <f t="shared" si="12"/>
        <v>-11327</v>
      </c>
      <c r="P17" s="72"/>
      <c r="Q17" s="87" t="s">
        <v>6</v>
      </c>
      <c r="R17" s="88">
        <f>'Network Breakdown'!B15</f>
        <v>105</v>
      </c>
      <c r="S17" s="88">
        <f>'Network Breakdown'!C15</f>
        <v>43</v>
      </c>
      <c r="T17" s="89">
        <f t="shared" si="3"/>
        <v>0.40952380952380951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3">
      <c r="A18" s="64"/>
      <c r="B18" s="83"/>
      <c r="C18" s="83"/>
      <c r="D18" s="77"/>
      <c r="E18" s="97"/>
      <c r="F18" s="98"/>
      <c r="G18" s="84"/>
      <c r="H18" s="64"/>
      <c r="I18" s="63"/>
      <c r="J18" s="64"/>
      <c r="K18" s="64"/>
      <c r="L18" s="64"/>
      <c r="M18" s="72"/>
      <c r="N18" s="72"/>
      <c r="O18" s="72"/>
      <c r="Q18" s="99">
        <v>43263</v>
      </c>
      <c r="R18" s="88">
        <f>'Network Breakdown'!B16</f>
        <v>470</v>
      </c>
      <c r="S18" s="88">
        <f>'Network Breakdown'!C16</f>
        <v>50</v>
      </c>
      <c r="T18" s="89">
        <f t="shared" si="3"/>
        <v>0.10638297872340426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3">
      <c r="A19" s="64"/>
      <c r="B19" s="83"/>
      <c r="C19" s="83"/>
      <c r="D19" s="77"/>
      <c r="E19" s="97"/>
      <c r="F19" s="98"/>
      <c r="G19" s="84"/>
      <c r="H19" s="64"/>
      <c r="I19" s="63"/>
      <c r="J19" s="64"/>
      <c r="K19" s="64"/>
      <c r="L19" s="64"/>
      <c r="M19" s="72"/>
      <c r="N19" s="72"/>
      <c r="O19" s="72"/>
      <c r="Q19" s="100" t="s">
        <v>51</v>
      </c>
      <c r="R19" s="88">
        <f>'Network Breakdown'!B17</f>
        <v>130</v>
      </c>
      <c r="S19" s="88">
        <f>'Network Breakdown'!C17</f>
        <v>2</v>
      </c>
      <c r="T19" s="89">
        <f t="shared" si="3"/>
        <v>1.5384615384615385E-2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3">
      <c r="A20" s="64"/>
      <c r="B20" s="83"/>
      <c r="C20" s="83"/>
      <c r="D20" s="77"/>
      <c r="E20" s="97"/>
      <c r="F20" s="98"/>
      <c r="G20" s="84"/>
      <c r="H20" s="64"/>
      <c r="I20" s="63"/>
      <c r="J20" s="64"/>
      <c r="K20" s="64"/>
      <c r="L20" s="64"/>
      <c r="M20" s="72"/>
      <c r="N20" s="72"/>
      <c r="O20" s="72"/>
      <c r="Q20" s="101" t="s">
        <v>52</v>
      </c>
      <c r="R20" s="102">
        <f t="shared" ref="R20:S20" si="17">SUM(R4:R19)</f>
        <v>15120</v>
      </c>
      <c r="S20" s="102">
        <f t="shared" si="17"/>
        <v>7922</v>
      </c>
      <c r="T20" s="103">
        <f t="shared" si="3"/>
        <v>0.52394179894179893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3">
      <c r="A21" s="64"/>
      <c r="B21" s="83">
        <v>6185</v>
      </c>
      <c r="C21" s="83">
        <v>9369</v>
      </c>
      <c r="D21" s="77">
        <f>SUM(D5:D17)</f>
        <v>10493</v>
      </c>
      <c r="E21" s="97">
        <v>11327</v>
      </c>
      <c r="F21" s="98">
        <f>SUM(F4:F17)</f>
        <v>7922</v>
      </c>
      <c r="G21" s="84">
        <f>F21-E21</f>
        <v>-3405</v>
      </c>
      <c r="H21" s="64"/>
      <c r="I21" s="63"/>
      <c r="J21" s="64"/>
      <c r="K21" s="64"/>
      <c r="L21" s="64"/>
      <c r="M21" s="72"/>
      <c r="N21" s="72"/>
      <c r="O21" s="72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3">
      <c r="A22" s="64"/>
      <c r="B22" s="64"/>
      <c r="C22" s="64"/>
      <c r="D22" s="64"/>
      <c r="E22" s="104" t="s">
        <v>239</v>
      </c>
      <c r="F22" s="105">
        <v>12000</v>
      </c>
      <c r="G22" s="106">
        <f>E21-13000</f>
        <v>-1673</v>
      </c>
      <c r="H22" s="64"/>
      <c r="J22" s="64"/>
      <c r="K22" s="64"/>
      <c r="L22" s="64"/>
      <c r="M22" s="64"/>
      <c r="N22" s="72"/>
      <c r="O22" s="7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3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3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3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3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3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13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1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ht="1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ht="13">
      <c r="A39" s="64"/>
      <c r="B39" s="64"/>
      <c r="C39" s="64"/>
      <c r="D39" s="64"/>
      <c r="E39" s="64"/>
      <c r="F39" s="64"/>
      <c r="G39" s="64"/>
      <c r="H39" s="64"/>
      <c r="I39" s="64"/>
      <c r="J39" s="77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ht="1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1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1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1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1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ht="13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13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3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13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36.75" customHeight="1">
      <c r="A49" s="64"/>
      <c r="B49" s="107" t="s">
        <v>240</v>
      </c>
      <c r="C49" s="108" t="s">
        <v>241</v>
      </c>
      <c r="D49" s="109" t="s">
        <v>242</v>
      </c>
      <c r="E49" s="109"/>
      <c r="F49" s="109"/>
      <c r="G49" s="73" t="s">
        <v>243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3">
      <c r="A50" s="63" t="s">
        <v>244</v>
      </c>
      <c r="B50" s="110">
        <v>0.34</v>
      </c>
      <c r="C50" s="110">
        <v>0.04</v>
      </c>
      <c r="D50" s="110">
        <v>0.35</v>
      </c>
      <c r="E50" s="110"/>
      <c r="F50" s="110"/>
      <c r="G50" s="110">
        <v>0.27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13">
      <c r="A51" s="63"/>
      <c r="B51" s="83"/>
      <c r="C51" s="83"/>
      <c r="D51" s="83"/>
      <c r="E51" s="83"/>
      <c r="F51" s="83"/>
      <c r="G51" s="8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13">
      <c r="A52" s="63" t="s">
        <v>245</v>
      </c>
      <c r="B52" s="83">
        <v>26</v>
      </c>
      <c r="C52" s="83">
        <v>3</v>
      </c>
      <c r="D52" s="83">
        <v>27</v>
      </c>
      <c r="E52" s="83"/>
      <c r="F52" s="83"/>
      <c r="G52" s="83">
        <v>21</v>
      </c>
      <c r="H52" s="72"/>
      <c r="I52" s="72"/>
      <c r="J52" s="72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ht="13">
      <c r="A53" s="72"/>
      <c r="B53" s="72"/>
      <c r="C53" s="72"/>
      <c r="D53" s="64"/>
      <c r="E53" s="64"/>
      <c r="F53" s="64"/>
      <c r="G53" s="64"/>
      <c r="H53" s="72"/>
      <c r="I53" s="72"/>
      <c r="J53" s="72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ht="13">
      <c r="A54" s="72"/>
      <c r="B54" s="72"/>
      <c r="C54" s="72"/>
      <c r="D54" s="64"/>
      <c r="E54" s="64"/>
      <c r="F54" s="64"/>
      <c r="G54" s="64"/>
      <c r="H54" s="72"/>
      <c r="I54" s="72"/>
      <c r="J54" s="72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ht="13">
      <c r="A55" s="72"/>
      <c r="B55" s="72"/>
      <c r="C55" s="72"/>
      <c r="D55" s="64"/>
      <c r="E55" s="64"/>
      <c r="F55" s="64"/>
      <c r="G55" s="64"/>
      <c r="H55" s="72"/>
      <c r="I55" s="72"/>
      <c r="J55" s="72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ht="13">
      <c r="A56" s="72"/>
      <c r="B56" s="72"/>
      <c r="C56" s="72"/>
      <c r="D56" s="64"/>
      <c r="E56" s="64"/>
      <c r="F56" s="64"/>
      <c r="G56" s="64"/>
      <c r="H56" s="72"/>
      <c r="I56" s="72"/>
      <c r="J56" s="72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13">
      <c r="A57" s="72"/>
      <c r="B57" s="72"/>
      <c r="C57" s="72"/>
      <c r="D57" s="64"/>
      <c r="E57" s="64"/>
      <c r="F57" s="64"/>
      <c r="G57" s="64"/>
      <c r="H57" s="72"/>
      <c r="I57" s="72"/>
      <c r="J57" s="72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ht="13">
      <c r="A58" s="72"/>
      <c r="B58" s="72"/>
      <c r="C58" s="72"/>
      <c r="D58" s="64"/>
      <c r="E58" s="64"/>
      <c r="F58" s="64"/>
      <c r="G58" s="64"/>
      <c r="H58" s="72"/>
      <c r="I58" s="72"/>
      <c r="J58" s="72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ht="13">
      <c r="A59" s="72"/>
      <c r="B59" s="72"/>
      <c r="C59" s="72"/>
      <c r="D59" s="64"/>
      <c r="E59" s="64"/>
      <c r="F59" s="64"/>
      <c r="G59" s="64"/>
      <c r="H59" s="72"/>
      <c r="I59" s="72"/>
      <c r="J59" s="72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ht="13">
      <c r="A60" s="72"/>
      <c r="B60" s="72"/>
      <c r="C60" s="72"/>
      <c r="D60" s="64"/>
      <c r="E60" s="64"/>
      <c r="F60" s="64"/>
      <c r="G60" s="64"/>
      <c r="H60" s="72"/>
      <c r="I60" s="72"/>
      <c r="J60" s="72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ht="13">
      <c r="A61" s="72"/>
      <c r="B61" s="72"/>
      <c r="C61" s="72"/>
      <c r="D61" s="64"/>
      <c r="E61" s="64"/>
      <c r="F61" s="64"/>
      <c r="G61" s="64"/>
      <c r="H61" s="72"/>
      <c r="I61" s="72"/>
      <c r="J61" s="72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13">
      <c r="A62" s="72"/>
      <c r="B62" s="72"/>
      <c r="C62" s="72"/>
      <c r="D62" s="64"/>
      <c r="E62" s="64"/>
      <c r="F62" s="64"/>
      <c r="G62" s="64"/>
      <c r="H62" s="72"/>
      <c r="I62" s="72"/>
      <c r="J62" s="72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ht="13">
      <c r="A63" s="72"/>
      <c r="B63" s="72"/>
      <c r="C63" s="72"/>
      <c r="D63" s="64"/>
      <c r="E63" s="64"/>
      <c r="F63" s="64"/>
      <c r="G63" s="64"/>
      <c r="H63" s="72"/>
      <c r="I63" s="72"/>
      <c r="J63" s="72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ht="13">
      <c r="A64" s="72"/>
      <c r="B64" s="72"/>
      <c r="C64" s="72"/>
      <c r="D64" s="64"/>
      <c r="E64" s="64"/>
      <c r="F64" s="64"/>
      <c r="G64" s="64"/>
      <c r="H64" s="72"/>
      <c r="I64" s="72"/>
      <c r="J64" s="72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ht="13">
      <c r="A65" s="72"/>
      <c r="B65" s="72"/>
      <c r="C65" s="72"/>
      <c r="D65" s="64"/>
      <c r="E65" s="64"/>
      <c r="F65" s="64"/>
      <c r="G65" s="64"/>
      <c r="H65" s="72"/>
      <c r="I65" s="72"/>
      <c r="J65" s="72"/>
      <c r="K65" s="64"/>
      <c r="L65" s="64"/>
      <c r="M65" s="64"/>
      <c r="N65" s="64"/>
      <c r="O65" s="64"/>
      <c r="P65" s="72"/>
      <c r="Q65" s="72"/>
      <c r="R65" s="72"/>
      <c r="S65" s="72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13">
      <c r="A66" s="72"/>
      <c r="B66" s="72"/>
      <c r="C66" s="72"/>
      <c r="D66" s="64"/>
      <c r="E66" s="64"/>
      <c r="F66" s="64"/>
      <c r="G66" s="64"/>
      <c r="H66" s="72"/>
      <c r="I66" s="72"/>
      <c r="J66" s="72"/>
      <c r="K66" s="64"/>
      <c r="L66" s="64"/>
      <c r="M66" s="64"/>
      <c r="N66" s="64"/>
      <c r="O66" s="64"/>
      <c r="P66" s="72"/>
      <c r="Q66" s="72"/>
      <c r="R66" s="72"/>
      <c r="S66" s="72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13">
      <c r="A67" s="72"/>
      <c r="B67" s="72"/>
      <c r="C67" s="72"/>
      <c r="D67" s="64"/>
      <c r="E67" s="64"/>
      <c r="F67" s="64"/>
      <c r="G67" s="64"/>
      <c r="H67" s="72"/>
      <c r="I67" s="72"/>
      <c r="J67" s="72"/>
      <c r="K67" s="64"/>
      <c r="L67" s="64"/>
      <c r="M67" s="64"/>
      <c r="N67" s="64"/>
      <c r="O67" s="64"/>
      <c r="P67" s="72"/>
      <c r="Q67" s="72"/>
      <c r="R67" s="72"/>
      <c r="S67" s="72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1:31" ht="13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</row>
    <row r="69" spans="1:31" ht="13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ht="13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1:31" ht="1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1:31" ht="13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ht="13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ht="13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ht="13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ht="13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ht="13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ht="13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ht="13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ht="13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31" ht="13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</row>
    <row r="82" spans="1:31" ht="13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</row>
    <row r="83" spans="1:31" ht="13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</row>
    <row r="84" spans="1:31" ht="13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</row>
    <row r="85" spans="1:31" ht="13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</row>
    <row r="86" spans="1:31" ht="1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</row>
    <row r="87" spans="1:31" ht="13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</row>
    <row r="88" spans="1:31" ht="1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ht="13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ht="13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</row>
    <row r="91" spans="1:31" ht="1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</row>
    <row r="92" spans="1:31" ht="1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31" ht="1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</row>
    <row r="94" spans="1:31" ht="13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</row>
    <row r="95" spans="1:31" ht="1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</row>
    <row r="96" spans="1:31" ht="13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</row>
    <row r="97" spans="1:31" ht="13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</row>
    <row r="98" spans="1:31" ht="13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</row>
    <row r="99" spans="1:31" ht="13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</row>
    <row r="100" spans="1:31" ht="13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</row>
    <row r="101" spans="1:31" ht="13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</row>
    <row r="102" spans="1:31" ht="13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</row>
    <row r="103" spans="1:31" ht="13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</row>
    <row r="104" spans="1:31" ht="13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</row>
    <row r="105" spans="1:31" ht="13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</row>
    <row r="106" spans="1:31" ht="13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</row>
    <row r="107" spans="1:31" ht="13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</row>
    <row r="108" spans="1:31" ht="13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</row>
    <row r="109" spans="1:31" ht="13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</row>
    <row r="110" spans="1:31" ht="13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</row>
    <row r="111" spans="1:31" ht="13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</row>
    <row r="112" spans="1:31" ht="13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</row>
    <row r="113" spans="1:31" ht="13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</row>
    <row r="114" spans="1:31" ht="13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</row>
    <row r="115" spans="1:31" ht="13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</row>
    <row r="116" spans="1:31" ht="13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31" ht="13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</row>
    <row r="118" spans="1:31" ht="13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</row>
    <row r="119" spans="1:31" ht="13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ht="13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31" ht="13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ht="13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31" ht="13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31" ht="13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31" ht="13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  <row r="126" spans="1:31" ht="13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</row>
    <row r="127" spans="1:31" ht="13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</row>
    <row r="128" spans="1:31" ht="13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1:31" ht="13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</row>
    <row r="130" spans="1:31" ht="13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</row>
    <row r="131" spans="1:31" ht="13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</row>
    <row r="132" spans="1:31" ht="13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</row>
    <row r="133" spans="1:31" ht="13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</row>
    <row r="134" spans="1:31" ht="13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</row>
    <row r="135" spans="1:31" ht="13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</row>
    <row r="136" spans="1:31" ht="13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</row>
    <row r="137" spans="1:31" ht="13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</row>
    <row r="138" spans="1:31" ht="13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</row>
    <row r="139" spans="1:31" ht="13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</row>
    <row r="140" spans="1:31" ht="13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</row>
    <row r="141" spans="1:31" ht="13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</row>
    <row r="142" spans="1:31" ht="13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</row>
    <row r="143" spans="1:31" ht="13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</row>
    <row r="144" spans="1:31" ht="13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</row>
    <row r="145" spans="1:31" ht="13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</row>
    <row r="146" spans="1:31" ht="13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</row>
    <row r="147" spans="1:31" ht="13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</row>
    <row r="148" spans="1:31" ht="13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</row>
    <row r="149" spans="1:31" ht="13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</row>
    <row r="150" spans="1:31" ht="13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</row>
    <row r="151" spans="1:31" ht="13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</row>
    <row r="152" spans="1:31" ht="13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</row>
    <row r="153" spans="1:31" ht="13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</row>
    <row r="154" spans="1:31" ht="13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</row>
    <row r="155" spans="1:31" ht="13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</row>
    <row r="156" spans="1:31" ht="13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</row>
    <row r="157" spans="1:31" ht="13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</row>
    <row r="158" spans="1:31" ht="13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</row>
    <row r="159" spans="1:31" ht="13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</row>
    <row r="160" spans="1:31" ht="13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</row>
    <row r="161" spans="1:31" ht="13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</row>
    <row r="162" spans="1:31" ht="13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</row>
    <row r="163" spans="1:31" ht="13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1" ht="13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1" ht="13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</row>
    <row r="166" spans="1:31" ht="13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1" ht="13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</row>
    <row r="168" spans="1:31" ht="13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</row>
    <row r="169" spans="1:31" ht="13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</row>
    <row r="170" spans="1:31" ht="13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</row>
    <row r="171" spans="1:31" ht="13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</row>
    <row r="172" spans="1:31" ht="13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</row>
    <row r="173" spans="1:31" ht="13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</row>
    <row r="174" spans="1:31" ht="13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</row>
    <row r="175" spans="1:31" ht="13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</row>
    <row r="176" spans="1:31" ht="13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</row>
    <row r="177" spans="1:31" ht="13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</row>
    <row r="178" spans="1:31" ht="13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</row>
    <row r="179" spans="1:31" ht="13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</row>
    <row r="180" spans="1:31" ht="13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</row>
    <row r="181" spans="1:31" ht="13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</row>
    <row r="182" spans="1:31" ht="13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ht="13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ht="13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ht="13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ht="13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ht="13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ht="13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ht="13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ht="13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ht="13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ht="13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ht="13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ht="13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ht="13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ht="13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ht="13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ht="13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ht="13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ht="13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ht="13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ht="13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ht="13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ht="13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ht="13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ht="13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ht="13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:31" ht="13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</row>
    <row r="209" spans="1:31" ht="13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</row>
    <row r="210" spans="1:31" ht="13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</row>
    <row r="211" spans="1:31" ht="13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</row>
    <row r="212" spans="1:31" ht="13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</row>
    <row r="213" spans="1:31" ht="13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</row>
    <row r="214" spans="1:31" ht="13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</row>
    <row r="215" spans="1:31" ht="13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</row>
    <row r="216" spans="1:31" ht="13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</row>
    <row r="217" spans="1:31" ht="13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</row>
    <row r="218" spans="1:31" ht="13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</row>
    <row r="219" spans="1:31" ht="13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</row>
    <row r="220" spans="1:31" ht="13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</row>
    <row r="221" spans="1:31" ht="13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</row>
    <row r="222" spans="1:31" ht="13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</row>
    <row r="223" spans="1:31" ht="13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</row>
    <row r="224" spans="1:31" ht="13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</row>
    <row r="225" spans="1:31" ht="13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</row>
    <row r="226" spans="1:31" ht="13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</row>
    <row r="227" spans="1:31" ht="13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</row>
    <row r="228" spans="1:31" ht="13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</row>
    <row r="229" spans="1:31" ht="13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</row>
    <row r="230" spans="1:31" ht="13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</row>
    <row r="231" spans="1:31" ht="13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</row>
    <row r="232" spans="1:31" ht="13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</row>
    <row r="233" spans="1:31" ht="13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</row>
    <row r="234" spans="1:31" ht="13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</row>
    <row r="235" spans="1:31" ht="13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</row>
    <row r="236" spans="1:31" ht="13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</row>
    <row r="237" spans="1:31" ht="13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</row>
    <row r="238" spans="1:31" ht="13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</row>
    <row r="239" spans="1:31" ht="13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</row>
    <row r="240" spans="1:31" ht="13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</row>
    <row r="241" spans="1:31" ht="13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</row>
    <row r="242" spans="1:31" ht="13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</row>
    <row r="243" spans="1:31" ht="13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</row>
    <row r="244" spans="1:31" ht="13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</row>
    <row r="245" spans="1:31" ht="13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</row>
    <row r="246" spans="1:31" ht="13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</row>
    <row r="247" spans="1:31" ht="13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</row>
    <row r="248" spans="1:31" ht="13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</row>
    <row r="249" spans="1:31" ht="13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</row>
    <row r="250" spans="1:31" ht="13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</row>
    <row r="251" spans="1:31" ht="13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</row>
    <row r="252" spans="1:31" ht="13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</row>
    <row r="253" spans="1:31" ht="13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</row>
    <row r="254" spans="1:31" ht="13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</row>
    <row r="255" spans="1:31" ht="13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</row>
    <row r="256" spans="1:31" ht="13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</row>
    <row r="257" spans="1:31" ht="13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</row>
    <row r="258" spans="1:31" ht="13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</row>
    <row r="259" spans="1:31" ht="13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</row>
    <row r="260" spans="1:31" ht="13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</row>
    <row r="261" spans="1:31" ht="13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</row>
    <row r="262" spans="1:31" ht="13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</row>
    <row r="263" spans="1:31" ht="13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</row>
    <row r="264" spans="1:31" ht="13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</row>
    <row r="265" spans="1:31" ht="13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</row>
    <row r="266" spans="1:31" ht="13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</row>
    <row r="267" spans="1:31" ht="13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</row>
    <row r="268" spans="1:31" ht="13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</row>
    <row r="269" spans="1:31" ht="13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</row>
    <row r="270" spans="1:31" ht="13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</row>
    <row r="271" spans="1:31" ht="13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</row>
    <row r="272" spans="1:31" ht="13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</row>
    <row r="273" spans="1:31" ht="13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</row>
    <row r="274" spans="1:31" ht="13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</row>
    <row r="275" spans="1:31" ht="13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</row>
    <row r="276" spans="1:31" ht="13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</row>
    <row r="277" spans="1:31" ht="13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</row>
    <row r="278" spans="1:31" ht="13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</row>
    <row r="279" spans="1:31" ht="13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</row>
    <row r="280" spans="1:31" ht="13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</row>
    <row r="281" spans="1:31" ht="13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</row>
    <row r="282" spans="1:31" ht="13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</row>
    <row r="283" spans="1:31" ht="13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</row>
    <row r="284" spans="1:31" ht="13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</row>
    <row r="285" spans="1:31" ht="13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</row>
    <row r="286" spans="1:31" ht="13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</row>
    <row r="287" spans="1:31" ht="13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</row>
    <row r="288" spans="1:31" ht="13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</row>
    <row r="289" spans="1:31" ht="13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</row>
    <row r="290" spans="1:31" ht="13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</row>
    <row r="291" spans="1:31" ht="13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</row>
    <row r="292" spans="1:31" ht="13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</row>
    <row r="293" spans="1:31" ht="13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</row>
    <row r="294" spans="1:31" ht="13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</row>
    <row r="295" spans="1:31" ht="13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</row>
    <row r="296" spans="1:31" ht="13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</row>
    <row r="297" spans="1:31" ht="13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</row>
    <row r="298" spans="1:31" ht="13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</row>
    <row r="299" spans="1:31" ht="13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</row>
    <row r="300" spans="1:31" ht="13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</row>
    <row r="301" spans="1:31" ht="13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</row>
    <row r="302" spans="1:31" ht="13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</row>
    <row r="303" spans="1:31" ht="13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</row>
    <row r="304" spans="1:31" ht="13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</row>
    <row r="305" spans="1:31" ht="13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</row>
    <row r="306" spans="1:31" ht="13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</row>
    <row r="307" spans="1:31" ht="13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</row>
    <row r="308" spans="1:31" ht="13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</row>
    <row r="309" spans="1:31" ht="13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</row>
    <row r="310" spans="1:31" ht="13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</row>
    <row r="311" spans="1:31" ht="13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</row>
    <row r="312" spans="1:31" ht="13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</row>
    <row r="313" spans="1:31" ht="13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</row>
    <row r="314" spans="1:31" ht="13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</row>
    <row r="315" spans="1:31" ht="13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</row>
    <row r="316" spans="1:31" ht="13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</row>
    <row r="317" spans="1:31" ht="13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</row>
    <row r="318" spans="1:31" ht="13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</row>
    <row r="319" spans="1:31" ht="13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</row>
    <row r="320" spans="1:31" ht="13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</row>
    <row r="321" spans="1:31" ht="13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</row>
    <row r="322" spans="1:31" ht="13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</row>
    <row r="323" spans="1:31" ht="13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</row>
    <row r="324" spans="1:31" ht="13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</row>
    <row r="325" spans="1:31" ht="13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</row>
    <row r="326" spans="1:31" ht="13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</row>
    <row r="327" spans="1:31" ht="13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</row>
    <row r="328" spans="1:31" ht="13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</row>
    <row r="329" spans="1:31" ht="13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</row>
    <row r="330" spans="1:31" ht="13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</row>
    <row r="331" spans="1:31" ht="13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</row>
    <row r="332" spans="1:31" ht="13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</row>
    <row r="333" spans="1:31" ht="13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</row>
    <row r="334" spans="1:31" ht="13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</row>
    <row r="335" spans="1:31" ht="13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</row>
    <row r="336" spans="1:31" ht="13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</row>
    <row r="337" spans="1:31" ht="13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</row>
    <row r="338" spans="1:31" ht="13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</row>
    <row r="339" spans="1:31" ht="13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</row>
    <row r="340" spans="1:31" ht="13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</row>
    <row r="341" spans="1:31" ht="13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</row>
    <row r="342" spans="1:31" ht="13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</row>
    <row r="343" spans="1:31" ht="13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</row>
    <row r="344" spans="1:31" ht="13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</row>
    <row r="345" spans="1:31" ht="13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</row>
    <row r="346" spans="1:31" ht="13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</row>
    <row r="347" spans="1:31" ht="13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</row>
    <row r="348" spans="1:31" ht="13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</row>
    <row r="349" spans="1:31" ht="13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</row>
    <row r="350" spans="1:31" ht="13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</row>
    <row r="351" spans="1:31" ht="13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</row>
    <row r="352" spans="1:31" ht="13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</row>
    <row r="353" spans="1:31" ht="13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</row>
    <row r="354" spans="1:31" ht="13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</row>
    <row r="355" spans="1:31" ht="13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</row>
    <row r="356" spans="1:31" ht="13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</row>
    <row r="357" spans="1:31" ht="13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</row>
    <row r="358" spans="1:31" ht="13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</row>
    <row r="359" spans="1:31" ht="13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</row>
    <row r="360" spans="1:31" ht="13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</row>
    <row r="361" spans="1:31" ht="13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</row>
    <row r="362" spans="1:31" ht="13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</row>
    <row r="363" spans="1:31" ht="13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</row>
    <row r="364" spans="1:31" ht="13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</row>
    <row r="365" spans="1:31" ht="13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</row>
    <row r="366" spans="1:31" ht="13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</row>
    <row r="367" spans="1:31" ht="13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</row>
    <row r="368" spans="1:31" ht="13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</row>
    <row r="369" spans="1:31" ht="13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</row>
    <row r="370" spans="1:31" ht="13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</row>
    <row r="371" spans="1:31" ht="13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</row>
    <row r="372" spans="1:31" ht="13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</row>
    <row r="373" spans="1:31" ht="13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</row>
    <row r="374" spans="1:31" ht="13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</row>
    <row r="375" spans="1:31" ht="13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</row>
    <row r="376" spans="1:31" ht="13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</row>
    <row r="377" spans="1:31" ht="13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</row>
    <row r="378" spans="1:31" ht="13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</row>
    <row r="379" spans="1:31" ht="13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</row>
    <row r="380" spans="1:31" ht="13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</row>
    <row r="381" spans="1:31" ht="13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</row>
    <row r="382" spans="1:31" ht="13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</row>
    <row r="383" spans="1:31" ht="13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</row>
    <row r="384" spans="1:31" ht="13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</row>
    <row r="385" spans="1:31" ht="13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</row>
    <row r="386" spans="1:31" ht="13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</row>
    <row r="387" spans="1:31" ht="13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</row>
    <row r="388" spans="1:31" ht="13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</row>
    <row r="389" spans="1:31" ht="13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</row>
    <row r="390" spans="1:31" ht="13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</row>
    <row r="391" spans="1:31" ht="13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</row>
    <row r="392" spans="1:31" ht="13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</row>
    <row r="393" spans="1:31" ht="13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</row>
    <row r="394" spans="1:31" ht="13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</row>
    <row r="395" spans="1:31" ht="13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</row>
    <row r="396" spans="1:31" ht="13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</row>
    <row r="397" spans="1:31" ht="13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</row>
    <row r="398" spans="1:31" ht="13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</row>
    <row r="399" spans="1:31" ht="13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</row>
    <row r="400" spans="1:31" ht="13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</row>
    <row r="401" spans="1:31" ht="13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</row>
    <row r="402" spans="1:31" ht="13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</row>
    <row r="403" spans="1:31" ht="13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</row>
    <row r="404" spans="1:31" ht="13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</row>
    <row r="405" spans="1:31" ht="13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</row>
    <row r="406" spans="1:31" ht="13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</row>
    <row r="407" spans="1:31" ht="13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</row>
    <row r="408" spans="1:31" ht="13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</row>
    <row r="409" spans="1:31" ht="13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</row>
    <row r="410" spans="1:31" ht="13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</row>
    <row r="411" spans="1:31" ht="13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</row>
    <row r="412" spans="1:31" ht="13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</row>
    <row r="413" spans="1:31" ht="13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</row>
    <row r="414" spans="1:31" ht="13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</row>
    <row r="415" spans="1:31" ht="13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</row>
    <row r="416" spans="1:31" ht="13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</row>
    <row r="417" spans="1:31" ht="13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</row>
    <row r="418" spans="1:31" ht="13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</row>
    <row r="419" spans="1:31" ht="13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</row>
    <row r="420" spans="1:31" ht="13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</row>
    <row r="421" spans="1:31" ht="13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</row>
    <row r="422" spans="1:31" ht="13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</row>
    <row r="423" spans="1:31" ht="13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</row>
    <row r="424" spans="1:31" ht="13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</row>
    <row r="425" spans="1:31" ht="13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</row>
    <row r="426" spans="1:31" ht="13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</row>
    <row r="427" spans="1:31" ht="13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</row>
    <row r="428" spans="1:31" ht="13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</row>
    <row r="429" spans="1:31" ht="13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</row>
    <row r="430" spans="1:31" ht="13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</row>
    <row r="431" spans="1:31" ht="13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</row>
    <row r="432" spans="1:31" ht="13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</row>
    <row r="433" spans="1:31" ht="13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</row>
    <row r="434" spans="1:31" ht="13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</row>
    <row r="435" spans="1:31" ht="13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</row>
    <row r="436" spans="1:31" ht="13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</row>
    <row r="437" spans="1:31" ht="13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</row>
    <row r="438" spans="1:31" ht="13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</row>
    <row r="439" spans="1:31" ht="13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</row>
    <row r="440" spans="1:31" ht="13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</row>
    <row r="441" spans="1:31" ht="13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</row>
    <row r="442" spans="1:31" ht="13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</row>
    <row r="443" spans="1:31" ht="13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</row>
    <row r="444" spans="1:31" ht="13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</row>
    <row r="445" spans="1:31" ht="13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</row>
    <row r="446" spans="1:31" ht="13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</row>
    <row r="447" spans="1:31" ht="13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</row>
    <row r="448" spans="1:31" ht="13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</row>
    <row r="449" spans="1:31" ht="13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</row>
    <row r="450" spans="1:31" ht="13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</row>
    <row r="451" spans="1:31" ht="13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</row>
    <row r="452" spans="1:31" ht="13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</row>
    <row r="453" spans="1:31" ht="13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</row>
    <row r="454" spans="1:31" ht="13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</row>
    <row r="455" spans="1:31" ht="13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</row>
    <row r="456" spans="1:31" ht="13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</row>
    <row r="457" spans="1:31" ht="13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</row>
    <row r="458" spans="1:31" ht="13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</row>
    <row r="459" spans="1:31" ht="13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</row>
    <row r="460" spans="1:31" ht="13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</row>
    <row r="461" spans="1:31" ht="13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</row>
    <row r="462" spans="1:31" ht="13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</row>
    <row r="463" spans="1:31" ht="13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</row>
    <row r="464" spans="1:31" ht="13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</row>
    <row r="465" spans="1:31" ht="13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</row>
    <row r="466" spans="1:31" ht="13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</row>
    <row r="467" spans="1:31" ht="13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</row>
    <row r="468" spans="1:31" ht="13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</row>
    <row r="469" spans="1:31" ht="13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</row>
    <row r="470" spans="1:31" ht="13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</row>
    <row r="471" spans="1:31" ht="13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</row>
    <row r="472" spans="1:31" ht="13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</row>
    <row r="473" spans="1:31" ht="13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</row>
    <row r="474" spans="1:31" ht="13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</row>
    <row r="475" spans="1:31" ht="13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</row>
    <row r="476" spans="1:31" ht="13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</row>
    <row r="477" spans="1:31" ht="13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</row>
    <row r="478" spans="1:31" ht="13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</row>
    <row r="479" spans="1:31" ht="13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</row>
    <row r="480" spans="1:31" ht="13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</row>
    <row r="481" spans="1:31" ht="13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</row>
    <row r="482" spans="1:31" ht="13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</row>
    <row r="483" spans="1:31" ht="13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</row>
    <row r="484" spans="1:31" ht="13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</row>
    <row r="485" spans="1:31" ht="13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</row>
    <row r="486" spans="1:31" ht="13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</row>
    <row r="487" spans="1:31" ht="13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</row>
    <row r="488" spans="1:31" ht="13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</row>
    <row r="489" spans="1:31" ht="13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</row>
    <row r="490" spans="1:31" ht="13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</row>
    <row r="491" spans="1:31" ht="13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</row>
    <row r="492" spans="1:31" ht="13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</row>
    <row r="493" spans="1:31" ht="13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</row>
    <row r="494" spans="1:31" ht="13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</row>
    <row r="495" spans="1:31" ht="13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</row>
    <row r="496" spans="1:31" ht="13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</row>
    <row r="497" spans="1:31" ht="13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</row>
    <row r="498" spans="1:31" ht="13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</row>
    <row r="499" spans="1:31" ht="13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</row>
    <row r="500" spans="1:31" ht="13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</row>
    <row r="501" spans="1:31" ht="13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</row>
    <row r="502" spans="1:31" ht="13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</row>
    <row r="503" spans="1:31" ht="13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</row>
    <row r="504" spans="1:31" ht="13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</row>
    <row r="505" spans="1:31" ht="13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</row>
    <row r="506" spans="1:31" ht="13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</row>
    <row r="507" spans="1:31" ht="13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</row>
    <row r="508" spans="1:31" ht="13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</row>
    <row r="509" spans="1:31" ht="13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</row>
    <row r="510" spans="1:31" ht="13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</row>
    <row r="511" spans="1:31" ht="13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</row>
    <row r="512" spans="1:31" ht="13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</row>
    <row r="513" spans="1:31" ht="13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</row>
    <row r="514" spans="1:31" ht="13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</row>
    <row r="515" spans="1:31" ht="13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</row>
    <row r="516" spans="1:31" ht="13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</row>
    <row r="517" spans="1:31" ht="13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</row>
    <row r="518" spans="1:31" ht="13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</row>
    <row r="519" spans="1:31" ht="13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</row>
    <row r="520" spans="1:31" ht="13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</row>
    <row r="521" spans="1:31" ht="13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</row>
    <row r="522" spans="1:31" ht="13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</row>
    <row r="523" spans="1:31" ht="13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</row>
    <row r="524" spans="1:31" ht="13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</row>
    <row r="525" spans="1:31" ht="13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</row>
    <row r="526" spans="1:31" ht="13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</row>
    <row r="527" spans="1:31" ht="13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</row>
    <row r="528" spans="1:31" ht="13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</row>
    <row r="529" spans="1:31" ht="13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</row>
    <row r="530" spans="1:31" ht="13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</row>
    <row r="531" spans="1:31" ht="13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</row>
    <row r="532" spans="1:31" ht="13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</row>
    <row r="533" spans="1:31" ht="13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</row>
    <row r="534" spans="1:31" ht="13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</row>
    <row r="535" spans="1:31" ht="13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</row>
    <row r="536" spans="1:31" ht="13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</row>
    <row r="537" spans="1:31" ht="13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</row>
    <row r="538" spans="1:31" ht="13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</row>
    <row r="539" spans="1:31" ht="13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</row>
    <row r="540" spans="1:31" ht="13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</row>
    <row r="541" spans="1:31" ht="13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</row>
    <row r="542" spans="1:31" ht="13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</row>
    <row r="543" spans="1:31" ht="13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</row>
    <row r="544" spans="1:31" ht="13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</row>
    <row r="545" spans="1:31" ht="13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</row>
    <row r="546" spans="1:31" ht="13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</row>
    <row r="547" spans="1:31" ht="13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</row>
    <row r="548" spans="1:31" ht="13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</row>
    <row r="549" spans="1:31" ht="13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</row>
    <row r="550" spans="1:31" ht="13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</row>
    <row r="551" spans="1:31" ht="13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</row>
    <row r="552" spans="1:31" ht="13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</row>
    <row r="553" spans="1:31" ht="13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</row>
    <row r="554" spans="1:31" ht="13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</row>
    <row r="555" spans="1:31" ht="13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</row>
    <row r="556" spans="1:31" ht="13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</row>
    <row r="557" spans="1:31" ht="13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</row>
    <row r="558" spans="1:31" ht="13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</row>
    <row r="559" spans="1:31" ht="13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</row>
    <row r="560" spans="1:31" ht="13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</row>
    <row r="561" spans="1:31" ht="13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</row>
    <row r="562" spans="1:31" ht="13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</row>
    <row r="563" spans="1:31" ht="13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</row>
    <row r="564" spans="1:31" ht="13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</row>
    <row r="565" spans="1:31" ht="13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</row>
    <row r="566" spans="1:31" ht="13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</row>
    <row r="567" spans="1:31" ht="13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</row>
    <row r="568" spans="1:31" ht="13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</row>
    <row r="569" spans="1:31" ht="13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</row>
    <row r="570" spans="1:31" ht="13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</row>
    <row r="571" spans="1:31" ht="13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</row>
    <row r="572" spans="1:31" ht="13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</row>
    <row r="573" spans="1:31" ht="13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</row>
    <row r="574" spans="1:31" ht="13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</row>
    <row r="575" spans="1:31" ht="13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</row>
    <row r="576" spans="1:31" ht="13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</row>
    <row r="577" spans="1:31" ht="13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</row>
    <row r="578" spans="1:31" ht="13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</row>
    <row r="579" spans="1:31" ht="13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</row>
    <row r="580" spans="1:31" ht="13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</row>
    <row r="581" spans="1:31" ht="13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</row>
    <row r="582" spans="1:31" ht="13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</row>
    <row r="583" spans="1:31" ht="13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</row>
    <row r="584" spans="1:31" ht="13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</row>
    <row r="585" spans="1:31" ht="13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</row>
    <row r="586" spans="1:31" ht="13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</row>
    <row r="587" spans="1:31" ht="13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</row>
    <row r="588" spans="1:31" ht="13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</row>
    <row r="589" spans="1:31" ht="13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</row>
    <row r="590" spans="1:31" ht="13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</row>
    <row r="591" spans="1:31" ht="13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</row>
    <row r="592" spans="1:31" ht="13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</row>
    <row r="593" spans="1:31" ht="13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</row>
    <row r="594" spans="1:31" ht="13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</row>
    <row r="595" spans="1:31" ht="13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</row>
    <row r="596" spans="1:31" ht="13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</row>
    <row r="597" spans="1:31" ht="13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</row>
    <row r="598" spans="1:31" ht="13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</row>
    <row r="599" spans="1:31" ht="13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</row>
    <row r="600" spans="1:31" ht="13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</row>
    <row r="601" spans="1:31" ht="13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</row>
    <row r="602" spans="1:31" ht="13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</row>
    <row r="603" spans="1:31" ht="13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</row>
    <row r="604" spans="1:31" ht="13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</row>
    <row r="605" spans="1:31" ht="13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</row>
    <row r="606" spans="1:31" ht="13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</row>
    <row r="607" spans="1:31" ht="13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</row>
    <row r="608" spans="1:31" ht="13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</row>
    <row r="609" spans="1:31" ht="13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</row>
    <row r="610" spans="1:31" ht="13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</row>
    <row r="611" spans="1:31" ht="13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</row>
    <row r="612" spans="1:31" ht="13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</row>
    <row r="613" spans="1:31" ht="13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</row>
    <row r="614" spans="1:31" ht="13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</row>
    <row r="615" spans="1:31" ht="13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</row>
    <row r="616" spans="1:31" ht="13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</row>
    <row r="617" spans="1:31" ht="13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</row>
    <row r="618" spans="1:31" ht="13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</row>
    <row r="619" spans="1:31" ht="13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</row>
    <row r="620" spans="1:31" ht="13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</row>
    <row r="621" spans="1:31" ht="13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</row>
    <row r="622" spans="1:31" ht="13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</row>
    <row r="623" spans="1:31" ht="13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</row>
    <row r="624" spans="1:31" ht="13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</row>
    <row r="625" spans="1:31" ht="13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</row>
    <row r="626" spans="1:31" ht="13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</row>
    <row r="627" spans="1:31" ht="13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</row>
    <row r="628" spans="1:31" ht="13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</row>
    <row r="629" spans="1:31" ht="13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</row>
    <row r="630" spans="1:31" ht="13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</row>
    <row r="631" spans="1:31" ht="13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</row>
    <row r="632" spans="1:31" ht="13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</row>
    <row r="633" spans="1:31" ht="13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</row>
    <row r="634" spans="1:31" ht="13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</row>
    <row r="635" spans="1:31" ht="13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</row>
    <row r="636" spans="1:31" ht="13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</row>
    <row r="637" spans="1:31" ht="13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</row>
    <row r="638" spans="1:31" ht="13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</row>
    <row r="639" spans="1:31" ht="13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</row>
    <row r="640" spans="1:31" ht="13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</row>
    <row r="641" spans="1:31" ht="13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</row>
    <row r="642" spans="1:31" ht="13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</row>
    <row r="643" spans="1:31" ht="13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</row>
    <row r="644" spans="1:31" ht="13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</row>
    <row r="645" spans="1:31" ht="13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</row>
    <row r="646" spans="1:31" ht="13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</row>
    <row r="647" spans="1:31" ht="13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</row>
    <row r="648" spans="1:31" ht="13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</row>
    <row r="649" spans="1:31" ht="13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</row>
    <row r="650" spans="1:31" ht="13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</row>
    <row r="651" spans="1:31" ht="13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</row>
    <row r="652" spans="1:31" ht="13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</row>
    <row r="653" spans="1:31" ht="13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</row>
    <row r="654" spans="1:31" ht="13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</row>
    <row r="655" spans="1:31" ht="13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</row>
    <row r="656" spans="1:31" ht="13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</row>
    <row r="657" spans="1:31" ht="13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</row>
    <row r="658" spans="1:31" ht="13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</row>
    <row r="659" spans="1:31" ht="13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</row>
    <row r="660" spans="1:31" ht="13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</row>
    <row r="661" spans="1:31" ht="13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</row>
    <row r="662" spans="1:31" ht="13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</row>
    <row r="663" spans="1:31" ht="13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</row>
    <row r="664" spans="1:31" ht="13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</row>
    <row r="665" spans="1:31" ht="13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</row>
    <row r="666" spans="1:31" ht="13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</row>
    <row r="667" spans="1:31" ht="13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</row>
    <row r="668" spans="1:31" ht="13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</row>
    <row r="669" spans="1:31" ht="13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</row>
    <row r="670" spans="1:31" ht="13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</row>
    <row r="671" spans="1:31" ht="13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</row>
    <row r="672" spans="1:31" ht="13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</row>
    <row r="673" spans="1:31" ht="13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</row>
    <row r="674" spans="1:31" ht="13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</row>
    <row r="675" spans="1:31" ht="13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</row>
    <row r="676" spans="1:31" ht="13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</row>
    <row r="677" spans="1:31" ht="13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</row>
    <row r="678" spans="1:31" ht="13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</row>
    <row r="679" spans="1:31" ht="13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</row>
    <row r="680" spans="1:31" ht="13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</row>
    <row r="681" spans="1:31" ht="13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</row>
    <row r="682" spans="1:31" ht="13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</row>
    <row r="683" spans="1:31" ht="13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</row>
    <row r="684" spans="1:31" ht="13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</row>
    <row r="685" spans="1:31" ht="13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</row>
    <row r="686" spans="1:31" ht="13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</row>
    <row r="687" spans="1:31" ht="13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</row>
    <row r="688" spans="1:31" ht="13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</row>
    <row r="689" spans="1:31" ht="13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</row>
    <row r="690" spans="1:31" ht="13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</row>
    <row r="691" spans="1:31" ht="13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</row>
    <row r="692" spans="1:31" ht="13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</row>
    <row r="693" spans="1:31" ht="13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</row>
    <row r="694" spans="1:31" ht="13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</row>
    <row r="695" spans="1:31" ht="13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</row>
    <row r="696" spans="1:31" ht="13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</row>
    <row r="697" spans="1:31" ht="13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</row>
    <row r="698" spans="1:31" ht="13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</row>
    <row r="699" spans="1:31" ht="13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</row>
    <row r="700" spans="1:31" ht="13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</row>
    <row r="701" spans="1:31" ht="13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</row>
    <row r="702" spans="1:31" ht="13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</row>
    <row r="703" spans="1:31" ht="13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</row>
    <row r="704" spans="1:31" ht="13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</row>
    <row r="705" spans="1:31" ht="13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</row>
    <row r="706" spans="1:31" ht="13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</row>
    <row r="707" spans="1:31" ht="13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</row>
    <row r="708" spans="1:31" ht="13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</row>
    <row r="709" spans="1:31" ht="13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</row>
    <row r="710" spans="1:31" ht="13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</row>
    <row r="711" spans="1:31" ht="13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</row>
    <row r="712" spans="1:31" ht="13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</row>
    <row r="713" spans="1:31" ht="13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</row>
    <row r="714" spans="1:31" ht="13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</row>
    <row r="715" spans="1:31" ht="13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</row>
    <row r="716" spans="1:31" ht="13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</row>
    <row r="717" spans="1:31" ht="13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</row>
    <row r="718" spans="1:31" ht="13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</row>
    <row r="719" spans="1:31" ht="13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</row>
    <row r="720" spans="1:31" ht="13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</row>
    <row r="721" spans="1:31" ht="13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</row>
    <row r="722" spans="1:31" ht="13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</row>
    <row r="723" spans="1:31" ht="13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</row>
    <row r="724" spans="1:31" ht="13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</row>
    <row r="725" spans="1:31" ht="13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</row>
    <row r="726" spans="1:31" ht="13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</row>
    <row r="727" spans="1:31" ht="13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</row>
    <row r="728" spans="1:31" ht="13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</row>
    <row r="729" spans="1:31" ht="13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</row>
    <row r="730" spans="1:31" ht="13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</row>
    <row r="731" spans="1:31" ht="13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</row>
    <row r="732" spans="1:31" ht="13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</row>
    <row r="733" spans="1:31" ht="13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</row>
    <row r="734" spans="1:31" ht="13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</row>
    <row r="735" spans="1:31" ht="13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</row>
    <row r="736" spans="1:31" ht="13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</row>
    <row r="737" spans="1:31" ht="13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</row>
    <row r="738" spans="1:31" ht="13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</row>
    <row r="739" spans="1:31" ht="13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</row>
    <row r="740" spans="1:31" ht="13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</row>
    <row r="741" spans="1:31" ht="13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</row>
    <row r="742" spans="1:31" ht="13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</row>
    <row r="743" spans="1:31" ht="13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</row>
    <row r="744" spans="1:31" ht="13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</row>
    <row r="745" spans="1:31" ht="13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</row>
    <row r="746" spans="1:31" ht="13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</row>
    <row r="747" spans="1:31" ht="13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</row>
    <row r="748" spans="1:31" ht="13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</row>
    <row r="749" spans="1:31" ht="13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</row>
    <row r="750" spans="1:31" ht="13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</row>
    <row r="751" spans="1:31" ht="13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</row>
    <row r="752" spans="1:31" ht="13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</row>
    <row r="753" spans="1:31" ht="13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</row>
    <row r="754" spans="1:31" ht="13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</row>
    <row r="755" spans="1:31" ht="13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</row>
    <row r="756" spans="1:31" ht="13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</row>
    <row r="757" spans="1:31" ht="13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</row>
    <row r="758" spans="1:31" ht="13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</row>
    <row r="759" spans="1:31" ht="13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</row>
    <row r="760" spans="1:31" ht="13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</row>
    <row r="761" spans="1:31" ht="13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</row>
    <row r="762" spans="1:31" ht="13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</row>
    <row r="763" spans="1:31" ht="13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</row>
    <row r="764" spans="1:31" ht="13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</row>
    <row r="765" spans="1:31" ht="13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</row>
    <row r="766" spans="1:31" ht="13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</row>
    <row r="767" spans="1:31" ht="13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</row>
    <row r="768" spans="1:31" ht="13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</row>
    <row r="769" spans="1:31" ht="13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</row>
    <row r="770" spans="1:31" ht="13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</row>
    <row r="771" spans="1:31" ht="13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</row>
    <row r="772" spans="1:31" ht="13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</row>
    <row r="773" spans="1:31" ht="13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</row>
    <row r="774" spans="1:31" ht="13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</row>
    <row r="775" spans="1:31" ht="13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</row>
    <row r="776" spans="1:31" ht="13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</row>
    <row r="777" spans="1:31" ht="13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</row>
    <row r="778" spans="1:31" ht="13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</row>
    <row r="779" spans="1:31" ht="13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</row>
    <row r="780" spans="1:31" ht="13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</row>
    <row r="781" spans="1:31" ht="13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</row>
    <row r="782" spans="1:31" ht="13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</row>
    <row r="783" spans="1:31" ht="13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</row>
    <row r="784" spans="1:31" ht="13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</row>
    <row r="785" spans="1:31" ht="13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</row>
    <row r="786" spans="1:31" ht="13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</row>
    <row r="787" spans="1:31" ht="13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</row>
    <row r="788" spans="1:31" ht="13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</row>
    <row r="789" spans="1:31" ht="13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</row>
    <row r="790" spans="1:31" ht="13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</row>
    <row r="791" spans="1:31" ht="13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</row>
    <row r="792" spans="1:31" ht="13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</row>
    <row r="793" spans="1:31" ht="13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</row>
    <row r="794" spans="1:31" ht="13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</row>
    <row r="795" spans="1:31" ht="13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</row>
    <row r="796" spans="1:31" ht="13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</row>
    <row r="797" spans="1:31" ht="13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</row>
    <row r="798" spans="1:31" ht="13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</row>
    <row r="799" spans="1:31" ht="13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</row>
    <row r="800" spans="1:31" ht="13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</row>
    <row r="801" spans="1:31" ht="13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</row>
    <row r="802" spans="1:31" ht="13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</row>
    <row r="803" spans="1:31" ht="13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</row>
    <row r="804" spans="1:31" ht="13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</row>
    <row r="805" spans="1:31" ht="13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</row>
    <row r="806" spans="1:31" ht="13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</row>
    <row r="807" spans="1:31" ht="13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</row>
    <row r="808" spans="1:31" ht="13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</row>
    <row r="809" spans="1:31" ht="13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</row>
    <row r="810" spans="1:31" ht="13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</row>
    <row r="811" spans="1:31" ht="13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</row>
    <row r="812" spans="1:31" ht="13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</row>
    <row r="813" spans="1:31" ht="13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</row>
    <row r="814" spans="1:31" ht="13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</row>
    <row r="815" spans="1:31" ht="13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</row>
    <row r="816" spans="1:31" ht="13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</row>
    <row r="817" spans="1:31" ht="13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</row>
    <row r="818" spans="1:31" ht="13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</row>
    <row r="819" spans="1:31" ht="13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</row>
    <row r="820" spans="1:31" ht="13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</row>
    <row r="821" spans="1:31" ht="13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</row>
    <row r="822" spans="1:31" ht="13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</row>
    <row r="823" spans="1:31" ht="13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</row>
    <row r="824" spans="1:31" ht="13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</row>
    <row r="825" spans="1:31" ht="13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</row>
    <row r="826" spans="1:31" ht="13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</row>
    <row r="827" spans="1:31" ht="13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</row>
    <row r="828" spans="1:31" ht="13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</row>
    <row r="829" spans="1:31" ht="13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</row>
    <row r="830" spans="1:31" ht="13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</row>
    <row r="831" spans="1:31" ht="13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</row>
    <row r="832" spans="1:31" ht="13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</row>
    <row r="833" spans="1:31" ht="13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</row>
    <row r="834" spans="1:31" ht="13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</row>
    <row r="835" spans="1:31" ht="13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</row>
    <row r="836" spans="1:31" ht="13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</row>
    <row r="837" spans="1:31" ht="13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</row>
    <row r="838" spans="1:31" ht="13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</row>
    <row r="839" spans="1:31" ht="13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</row>
    <row r="840" spans="1:31" ht="13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</row>
    <row r="841" spans="1:31" ht="13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</row>
    <row r="842" spans="1:31" ht="13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</row>
    <row r="843" spans="1:31" ht="13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</row>
    <row r="844" spans="1:31" ht="13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</row>
    <row r="845" spans="1:31" ht="13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</row>
    <row r="846" spans="1:31" ht="13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</row>
    <row r="847" spans="1:31" ht="13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</row>
    <row r="848" spans="1:31" ht="13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</row>
    <row r="849" spans="1:31" ht="13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</row>
    <row r="850" spans="1:31" ht="13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</row>
    <row r="851" spans="1:31" ht="13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</row>
    <row r="852" spans="1:31" ht="13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</row>
    <row r="853" spans="1:31" ht="13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</row>
    <row r="854" spans="1:31" ht="13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</row>
    <row r="855" spans="1:31" ht="13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</row>
    <row r="856" spans="1:31" ht="13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</row>
    <row r="857" spans="1:31" ht="13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</row>
    <row r="858" spans="1:31" ht="13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</row>
    <row r="859" spans="1:31" ht="13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</row>
    <row r="860" spans="1:31" ht="13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</row>
    <row r="861" spans="1:31" ht="13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</row>
    <row r="862" spans="1:31" ht="13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</row>
    <row r="863" spans="1:31" ht="13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</row>
    <row r="864" spans="1:31" ht="13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</row>
    <row r="865" spans="1:31" ht="13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</row>
    <row r="866" spans="1:31" ht="13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</row>
    <row r="867" spans="1:31" ht="13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</row>
    <row r="868" spans="1:31" ht="13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</row>
    <row r="869" spans="1:31" ht="13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</row>
    <row r="870" spans="1:31" ht="13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</row>
    <row r="871" spans="1:31" ht="13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</row>
    <row r="872" spans="1:31" ht="13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</row>
    <row r="873" spans="1:31" ht="13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</row>
    <row r="874" spans="1:31" ht="13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</row>
    <row r="875" spans="1:31" ht="13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</row>
    <row r="876" spans="1:31" ht="13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</row>
    <row r="877" spans="1:31" ht="13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</row>
    <row r="878" spans="1:31" ht="13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</row>
    <row r="879" spans="1:31" ht="13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</row>
    <row r="880" spans="1:31" ht="13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</row>
    <row r="881" spans="1:31" ht="13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</row>
    <row r="882" spans="1:31" ht="13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</row>
    <row r="883" spans="1:31" ht="13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</row>
    <row r="884" spans="1:31" ht="13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</row>
    <row r="885" spans="1:31" ht="13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</row>
    <row r="886" spans="1:31" ht="13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</row>
    <row r="887" spans="1:31" ht="13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</row>
    <row r="888" spans="1:31" ht="13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</row>
    <row r="889" spans="1:31" ht="13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</row>
    <row r="890" spans="1:31" ht="13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</row>
    <row r="891" spans="1:31" ht="13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</row>
    <row r="892" spans="1:31" ht="13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</row>
    <row r="893" spans="1:31" ht="13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</row>
    <row r="894" spans="1:31" ht="13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</row>
    <row r="895" spans="1:31" ht="13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</row>
    <row r="896" spans="1:31" ht="13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</row>
    <row r="897" spans="1:31" ht="13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</row>
    <row r="898" spans="1:31" ht="13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</row>
    <row r="899" spans="1:31" ht="13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</row>
    <row r="900" spans="1:31" ht="13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</row>
    <row r="901" spans="1:31" ht="13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</row>
    <row r="902" spans="1:31" ht="13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</row>
    <row r="903" spans="1:31" ht="13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</row>
    <row r="904" spans="1:31" ht="13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</row>
    <row r="905" spans="1:31" ht="13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</row>
    <row r="906" spans="1:31" ht="13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</row>
    <row r="907" spans="1:31" ht="13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</row>
    <row r="908" spans="1:31" ht="13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</row>
    <row r="909" spans="1:31" ht="13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</row>
    <row r="910" spans="1:31" ht="13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</row>
    <row r="911" spans="1:31" ht="13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</row>
    <row r="912" spans="1:31" ht="13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</row>
    <row r="913" spans="1:31" ht="13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</row>
    <row r="914" spans="1:31" ht="13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</row>
    <row r="915" spans="1:31" ht="13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</row>
    <row r="916" spans="1:31" ht="13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</row>
    <row r="917" spans="1:31" ht="13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</row>
    <row r="918" spans="1:31" ht="13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</row>
    <row r="919" spans="1:31" ht="13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</row>
    <row r="920" spans="1:31" ht="13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</row>
    <row r="921" spans="1:31" ht="13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</row>
    <row r="922" spans="1:31" ht="13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</row>
    <row r="923" spans="1:31" ht="13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</row>
    <row r="924" spans="1:31" ht="13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</row>
    <row r="925" spans="1:31" ht="13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</row>
    <row r="926" spans="1:31" ht="13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</row>
    <row r="927" spans="1:31" ht="13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</row>
    <row r="928" spans="1:31" ht="13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</row>
    <row r="929" spans="1:31" ht="13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</row>
    <row r="930" spans="1:31" ht="13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</row>
    <row r="931" spans="1:31" ht="13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</row>
    <row r="932" spans="1:31" ht="13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</row>
    <row r="933" spans="1:31" ht="13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</row>
    <row r="934" spans="1:31" ht="13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</row>
    <row r="935" spans="1:31" ht="13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</row>
    <row r="936" spans="1:31" ht="13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</row>
    <row r="937" spans="1:31" ht="13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</row>
    <row r="938" spans="1:31" ht="13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</row>
    <row r="939" spans="1:31" ht="13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</row>
    <row r="940" spans="1:31" ht="13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</row>
    <row r="941" spans="1:31" ht="13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</row>
    <row r="942" spans="1:31" ht="13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</row>
    <row r="943" spans="1:31" ht="13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</row>
    <row r="944" spans="1:31" ht="13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</row>
    <row r="945" spans="1:31" ht="13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</row>
    <row r="946" spans="1:31" ht="13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</row>
    <row r="947" spans="1:31" ht="13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</row>
    <row r="948" spans="1:31" ht="13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</row>
    <row r="949" spans="1:31" ht="13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</row>
    <row r="950" spans="1:31" ht="13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</row>
    <row r="951" spans="1:31" ht="13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</row>
    <row r="952" spans="1:31" ht="13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</row>
    <row r="953" spans="1:31" ht="13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</row>
    <row r="954" spans="1:31" ht="13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</row>
    <row r="955" spans="1:31" ht="13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</row>
    <row r="956" spans="1:31" ht="13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</row>
    <row r="957" spans="1:31" ht="13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</row>
    <row r="958" spans="1:31" ht="13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</row>
    <row r="959" spans="1:31" ht="13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</row>
    <row r="960" spans="1:31" ht="13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</row>
    <row r="961" spans="1:31" ht="13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</row>
    <row r="962" spans="1:31" ht="13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</row>
    <row r="963" spans="1:31" ht="13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</row>
    <row r="964" spans="1:31" ht="13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</row>
    <row r="965" spans="1:31" ht="13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</row>
    <row r="966" spans="1:31" ht="13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</row>
    <row r="967" spans="1:31" ht="13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</row>
    <row r="968" spans="1:31" ht="13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</row>
    <row r="969" spans="1:31" ht="13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</row>
    <row r="970" spans="1:31" ht="13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</row>
    <row r="971" spans="1:31" ht="13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</row>
    <row r="972" spans="1:31" ht="13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</row>
    <row r="973" spans="1:31" ht="13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</row>
    <row r="974" spans="1:31" ht="13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</row>
    <row r="975" spans="1:31" ht="13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</row>
    <row r="976" spans="1:31" ht="13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</row>
    <row r="977" spans="1:31" ht="13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</row>
    <row r="978" spans="1:31" ht="13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</row>
    <row r="979" spans="1:31" ht="13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</row>
    <row r="980" spans="1:31" ht="13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</row>
    <row r="981" spans="1:31" ht="13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</row>
    <row r="982" spans="1:31" ht="13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</row>
    <row r="983" spans="1:31" ht="13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</row>
    <row r="984" spans="1:31" ht="13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</row>
    <row r="985" spans="1:31" ht="13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</row>
    <row r="986" spans="1:31" ht="13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</row>
    <row r="987" spans="1:31" ht="13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</row>
    <row r="988" spans="1:31" ht="13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</row>
    <row r="989" spans="1:31" ht="13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</row>
    <row r="990" spans="1:31" ht="13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</row>
    <row r="991" spans="1:31" ht="13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</row>
    <row r="992" spans="1:31" ht="13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</row>
    <row r="993" spans="1:31" ht="13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</row>
    <row r="994" spans="1:31" ht="13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</row>
    <row r="995" spans="1:31" ht="13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</row>
    <row r="996" spans="1:31" ht="13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</row>
    <row r="997" spans="1:31" ht="13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</row>
    <row r="998" spans="1:31" ht="13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</row>
    <row r="999" spans="1:31" ht="13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</row>
    <row r="1000" spans="1:31" ht="13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</row>
    <row r="1001" spans="1:31" ht="13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</row>
    <row r="1002" spans="1:31" ht="13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</row>
    <row r="1003" spans="1:31" ht="13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</row>
    <row r="1004" spans="1:31" ht="13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</row>
    <row r="1005" spans="1:31" ht="13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</row>
    <row r="1006" spans="1:31" ht="13">
      <c r="A1006" s="72"/>
      <c r="B1006" s="72"/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</row>
    <row r="1007" spans="1:31" ht="13">
      <c r="A1007" s="72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</row>
    <row r="1008" spans="1:31" ht="13">
      <c r="A1008" s="72"/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</row>
    <row r="1009" spans="1:31" ht="13">
      <c r="A1009" s="72"/>
      <c r="B1009" s="72"/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</row>
    <row r="1010" spans="1:31" ht="13">
      <c r="A1010" s="72"/>
      <c r="B1010" s="72"/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</row>
    <row r="1011" spans="1:31" ht="13">
      <c r="A1011" s="72"/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</row>
    <row r="1012" spans="1:31" ht="13">
      <c r="A1012" s="72"/>
      <c r="B1012" s="72"/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</row>
    <row r="1013" spans="1:31" ht="13">
      <c r="A1013" s="72"/>
      <c r="B1013" s="72"/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</row>
    <row r="1014" spans="1:31" ht="13">
      <c r="A1014" s="72"/>
      <c r="B1014" s="72"/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</row>
    <row r="1015" spans="1:31" ht="13">
      <c r="A1015" s="72"/>
      <c r="B1015" s="72"/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</row>
    <row r="1016" spans="1:31" ht="13">
      <c r="A1016" s="72"/>
      <c r="B1016" s="72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</row>
    <row r="1017" spans="1:31" ht="13">
      <c r="A1017" s="72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</row>
    <row r="1018" spans="1:31" ht="13">
      <c r="A1018" s="72"/>
      <c r="B1018" s="72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</row>
    <row r="1019" spans="1:31" ht="13">
      <c r="A1019" s="72"/>
      <c r="B1019" s="72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</row>
    <row r="1020" spans="1:31" ht="13">
      <c r="A1020" s="72"/>
      <c r="B1020" s="72"/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</row>
    <row r="1021" spans="1:31" ht="13">
      <c r="A1021" s="72"/>
      <c r="B1021" s="72"/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</row>
    <row r="1022" spans="1:31" ht="13">
      <c r="A1022" s="72"/>
      <c r="B1022" s="72"/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</row>
    <row r="1023" spans="1:31" ht="13">
      <c r="A1023" s="72"/>
      <c r="B1023" s="72"/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</row>
    <row r="1024" spans="1:31" ht="13">
      <c r="A1024" s="72"/>
      <c r="B1024" s="72"/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</row>
    <row r="1025" spans="1:31" ht="13">
      <c r="A1025" s="72"/>
      <c r="B1025" s="72"/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</row>
    <row r="1026" spans="1:31" ht="13">
      <c r="A1026" s="72"/>
      <c r="B1026" s="72"/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</row>
    <row r="1027" spans="1:31" ht="13">
      <c r="A1027" s="72"/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</row>
    <row r="1028" spans="1:31" ht="13">
      <c r="A1028" s="72"/>
      <c r="B1028" s="72"/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</row>
    <row r="1029" spans="1:31" ht="13">
      <c r="A1029" s="72"/>
      <c r="B1029" s="72"/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</row>
  </sheetData>
  <mergeCells count="2">
    <mergeCell ref="P2:Q2"/>
    <mergeCell ref="R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/>
  </sheetViews>
  <sheetFormatPr defaultColWidth="14.453125" defaultRowHeight="15.75" customHeight="1"/>
  <cols>
    <col min="2" max="2" width="23.81640625" customWidth="1"/>
    <col min="3" max="3" width="35.26953125" customWidth="1"/>
  </cols>
  <sheetData>
    <row r="1" spans="1:14" ht="15.75" customHeight="1">
      <c r="B1" s="1" t="s">
        <v>0</v>
      </c>
      <c r="C1" s="1" t="s">
        <v>1</v>
      </c>
      <c r="D1" s="2" t="s">
        <v>2</v>
      </c>
    </row>
    <row r="2" spans="1:14" ht="15.75" customHeight="1">
      <c r="A2" s="3">
        <v>43263</v>
      </c>
      <c r="B2" s="1">
        <f>SUMIF('School Data'!$F$2:$F$137,"6-12",'School Data'!$M$2:$M$137)</f>
        <v>595</v>
      </c>
      <c r="C2" s="1">
        <f>SUMIF('School Data'!$F$2:$F$137,"6-12",'School Data'!$AA$2:$AA$137)</f>
        <v>221</v>
      </c>
      <c r="D2" s="4">
        <f t="shared" ref="D2:D18" si="0">C2/B2</f>
        <v>0.37142857142857144</v>
      </c>
    </row>
    <row r="3" spans="1:14">
      <c r="A3" s="5" t="s">
        <v>3</v>
      </c>
      <c r="B3" s="1">
        <f>SUMIF('School Data'!$F$2:$F$137,"CHA",'School Data'!$M$2:$M$137)</f>
        <v>246</v>
      </c>
      <c r="C3" s="1">
        <f>SUMIF('School Data'!$F$2:$F$137,"CHA",'School Data'!$AA$2:$AA$137)</f>
        <v>7</v>
      </c>
      <c r="D3" s="4">
        <f t="shared" si="0"/>
        <v>2.8455284552845527E-2</v>
      </c>
      <c r="M3" s="7"/>
    </row>
    <row r="4" spans="1:14">
      <c r="A4" s="5" t="s">
        <v>6</v>
      </c>
      <c r="B4" s="1">
        <f>SUMIF('School Data'!$F$2:$F$137,"ECHS",'School Data'!$M$2:$M$137)</f>
        <v>680</v>
      </c>
      <c r="C4" s="1">
        <f>SUMIF('School Data'!$F$2:$F$137,"ECHS",'School Data'!$AA$2:$AA$137)</f>
        <v>55</v>
      </c>
      <c r="D4" s="4">
        <f t="shared" si="0"/>
        <v>8.0882352941176475E-2</v>
      </c>
      <c r="M4" s="11"/>
      <c r="N4" s="13"/>
    </row>
    <row r="5" spans="1:14">
      <c r="A5" t="s">
        <v>15</v>
      </c>
      <c r="B5" s="1">
        <f>SUMIF('School Data'!$F$2:$F$137,"ES 1",'School Data'!$M$2:$M$137)</f>
        <v>2209</v>
      </c>
      <c r="C5" s="1">
        <f>SUMIF('School Data'!$F$2:$F$137,"ES 1",'School Data'!$AA$2:$AA$137)</f>
        <v>1129</v>
      </c>
      <c r="D5" s="4">
        <f t="shared" si="0"/>
        <v>0.51109099139882297</v>
      </c>
      <c r="M5" s="11"/>
      <c r="N5" s="13"/>
    </row>
    <row r="6" spans="1:14">
      <c r="A6" t="s">
        <v>20</v>
      </c>
      <c r="B6" s="1">
        <f>SUMIF('School Data'!$F$2:$F$137,"ES 2",'School Data'!$M$2:$M$137)</f>
        <v>3288</v>
      </c>
      <c r="C6" s="1">
        <f>SUMIF('School Data'!$F$2:$F$137,"ES 2",'School Data'!$AA$2:$AA$137)</f>
        <v>2044</v>
      </c>
      <c r="D6" s="4">
        <f t="shared" si="0"/>
        <v>0.62165450121654497</v>
      </c>
      <c r="M6" s="11"/>
      <c r="N6" s="13"/>
    </row>
    <row r="7" spans="1:14">
      <c r="A7" t="s">
        <v>36</v>
      </c>
      <c r="B7" s="1">
        <f>SUMIF('School Data'!$F$2:$F$137,"ES 3",'School Data'!$M$2:$M$137)</f>
        <v>1482</v>
      </c>
      <c r="C7" s="1">
        <f>SUMIF('School Data'!$F$2:$F$137,"ES 3",'School Data'!$AA$2:$AA$137)</f>
        <v>931</v>
      </c>
      <c r="D7" s="4">
        <f t="shared" si="0"/>
        <v>0.62820512820512819</v>
      </c>
      <c r="M7" s="11"/>
      <c r="N7" s="13"/>
    </row>
    <row r="8" spans="1:14">
      <c r="A8" t="s">
        <v>37</v>
      </c>
      <c r="B8" s="1">
        <f>SUMIF('School Data'!$F$2:$F$137,"ES 4",'School Data'!$M$2:$M$137)</f>
        <v>1440</v>
      </c>
      <c r="C8" s="1">
        <f>SUMIF('School Data'!$F$2:$F$137,"ES 4",'School Data'!$AA$2:$AA$137)</f>
        <v>1058</v>
      </c>
      <c r="D8" s="4">
        <f t="shared" si="0"/>
        <v>0.73472222222222228</v>
      </c>
      <c r="M8" s="22"/>
      <c r="N8" s="13"/>
    </row>
    <row r="9" spans="1:14">
      <c r="A9" t="s">
        <v>39</v>
      </c>
      <c r="B9" s="1">
        <f>SUMIF('School Data'!$F$2:$F$137,"ES 5",'School Data'!$M$2:$M$137)</f>
        <v>870</v>
      </c>
      <c r="C9" s="1">
        <f>SUMIF('School Data'!$F$2:$F$137,"ES 5",'School Data'!$AA$2:$AA$137)</f>
        <v>461</v>
      </c>
      <c r="D9" s="4">
        <f t="shared" si="0"/>
        <v>0.52988505747126435</v>
      </c>
      <c r="M9" s="22"/>
      <c r="N9" s="13"/>
    </row>
    <row r="10" spans="1:14">
      <c r="A10" t="s">
        <v>41</v>
      </c>
      <c r="B10" s="1">
        <f>SUMIF('School Data'!$F$2:$F$137,"ES 6",'School Data'!$M$2:$M$137)</f>
        <v>1355</v>
      </c>
      <c r="C10" s="1">
        <f>SUMIF('School Data'!$F$2:$F$137,"ES 6",'School Data'!$AA$2:$AA$137)</f>
        <v>881</v>
      </c>
      <c r="D10" s="4">
        <f t="shared" si="0"/>
        <v>0.65018450184501841</v>
      </c>
      <c r="M10" s="11"/>
      <c r="N10" s="13"/>
    </row>
    <row r="11" spans="1:14">
      <c r="A11" t="s">
        <v>42</v>
      </c>
      <c r="B11" s="1">
        <f>SUMIF('School Data'!$F$2:$F$137,"ES 7",'School Data'!$M$2:$M$137)</f>
        <v>765</v>
      </c>
      <c r="C11" s="1">
        <f>SUMIF('School Data'!$F$2:$F$137,"ES 7",'School Data'!$AA$2:$AA$137)</f>
        <v>659</v>
      </c>
      <c r="D11" s="4">
        <f t="shared" si="0"/>
        <v>0.86143790849673207</v>
      </c>
      <c r="M11" s="11"/>
      <c r="N11" s="13"/>
    </row>
    <row r="12" spans="1:14">
      <c r="A12" s="5" t="s">
        <v>43</v>
      </c>
      <c r="B12" s="1">
        <f>SUMIF('School Data'!$F$2:$F$137,"HS",'School Data'!$M$2:$M$137)</f>
        <v>795</v>
      </c>
      <c r="C12" s="1">
        <f>SUMIF('School Data'!$F$2:$F$137,"HS",'School Data'!$AA$2:$AA$137)</f>
        <v>327</v>
      </c>
      <c r="D12" s="4">
        <f t="shared" si="0"/>
        <v>0.41132075471698115</v>
      </c>
      <c r="M12" s="11"/>
      <c r="N12" s="13"/>
    </row>
    <row r="13" spans="1:14">
      <c r="A13" s="5" t="s">
        <v>44</v>
      </c>
      <c r="B13" s="1">
        <f>SUMIF('School Data'!$F$2:$F$137,"HSP",'School Data'!$M$2:$M$137)</f>
        <v>605</v>
      </c>
      <c r="C13" s="1">
        <f>SUMIF('School Data'!$F$2:$F$137,"HSP",'School Data'!$AA$2:AA$137)</f>
        <v>53</v>
      </c>
      <c r="D13" s="4">
        <f t="shared" si="0"/>
        <v>8.7603305785123972E-2</v>
      </c>
      <c r="M13" s="11"/>
      <c r="N13" s="13"/>
    </row>
    <row r="14" spans="1:14">
      <c r="A14" s="5" t="s">
        <v>46</v>
      </c>
      <c r="B14" s="1">
        <f>SUMIF('School Data'!$F$2:$F$137,"IMO",'School Data'!$M$2:$M$137)</f>
        <v>85</v>
      </c>
      <c r="C14" s="1">
        <f>SUMIF('School Data'!$F$2:$F$137,"IMO",'School Data'!$AA$2:$AA$137)</f>
        <v>1</v>
      </c>
      <c r="D14" s="4">
        <f t="shared" si="0"/>
        <v>1.1764705882352941E-2</v>
      </c>
      <c r="M14" s="11"/>
      <c r="N14" s="13"/>
    </row>
    <row r="15" spans="1:14">
      <c r="A15" s="5" t="s">
        <v>49</v>
      </c>
      <c r="B15" s="1">
        <f>SUMIF('School Data'!$F$2:$F$137,"LLN",'School Data'!$M$2:$M$137)</f>
        <v>105</v>
      </c>
      <c r="C15" s="1">
        <f>SUMIF('School Data'!$F$2:$F$137,"LLN",'School Data'!$AA$2:$AA$137)</f>
        <v>43</v>
      </c>
      <c r="D15" s="4">
        <f t="shared" si="0"/>
        <v>0.40952380952380951</v>
      </c>
      <c r="M15" s="11"/>
      <c r="N15" s="13"/>
    </row>
    <row r="16" spans="1:14">
      <c r="A16" s="5" t="s">
        <v>50</v>
      </c>
      <c r="B16" s="1">
        <f>SUMIF('School Data'!$F$2:$F$137,"MS",'School Data'!$M$2:$M$137)</f>
        <v>470</v>
      </c>
      <c r="C16" s="1">
        <f>SUMIF('School Data'!$F$2:$F$137,"MS",'School Data'!$AA$2:$AA$137)</f>
        <v>50</v>
      </c>
      <c r="D16" s="4">
        <f t="shared" si="0"/>
        <v>0.10638297872340426</v>
      </c>
      <c r="M16" s="11"/>
      <c r="N16" s="13"/>
    </row>
    <row r="17" spans="1:14">
      <c r="A17" s="5" t="s">
        <v>51</v>
      </c>
      <c r="B17" s="1">
        <f>SUMIF('School Data'!$F$2:$F$137,"NDIZ",'School Data'!$M$2:$M$137)</f>
        <v>130</v>
      </c>
      <c r="C17" s="1">
        <f>SUMIF('School Data'!$F$2:$F$137,"NDIZ",'School Data'!$AA$2:$AA$137)</f>
        <v>2</v>
      </c>
      <c r="D17" s="4">
        <f t="shared" si="0"/>
        <v>1.5384615384615385E-2</v>
      </c>
      <c r="M17" s="11"/>
      <c r="N17" s="13"/>
    </row>
    <row r="18" spans="1:14">
      <c r="A18" s="2" t="s">
        <v>52</v>
      </c>
      <c r="B18" s="38">
        <f t="shared" ref="B18:C18" si="1">SUM(B2:B17)</f>
        <v>15120</v>
      </c>
      <c r="C18" s="38">
        <f t="shared" si="1"/>
        <v>7922</v>
      </c>
      <c r="D18" s="4">
        <f t="shared" si="0"/>
        <v>0.52394179894179893</v>
      </c>
      <c r="M18" s="11"/>
      <c r="N18" s="13"/>
    </row>
    <row r="19" spans="1:14">
      <c r="M19" s="11"/>
      <c r="N19" s="13"/>
    </row>
    <row r="20" spans="1:14" ht="15.5">
      <c r="M20" s="11"/>
      <c r="N20" s="13"/>
    </row>
    <row r="21" spans="1:14" ht="15.5">
      <c r="C21" s="5"/>
      <c r="M21" s="11"/>
      <c r="N21" s="13"/>
    </row>
    <row r="22" spans="1:14" ht="15.5">
      <c r="M22" s="11"/>
      <c r="N22" s="13"/>
    </row>
    <row r="23" spans="1:14" ht="15.5">
      <c r="M23" s="11"/>
      <c r="N23" s="13"/>
    </row>
    <row r="24" spans="1:14" ht="15.5">
      <c r="M24" s="11"/>
      <c r="N24" s="13"/>
    </row>
    <row r="25" spans="1:14" ht="15.5">
      <c r="M25" s="11"/>
      <c r="N25" s="13"/>
    </row>
    <row r="26" spans="1:14" ht="15.5">
      <c r="M26" s="11"/>
      <c r="N26" s="13"/>
    </row>
    <row r="27" spans="1:14" ht="15.5">
      <c r="M27" s="11"/>
      <c r="N27" s="13"/>
    </row>
    <row r="28" spans="1:14" ht="15.5">
      <c r="M28" s="11"/>
      <c r="N28" s="13"/>
    </row>
    <row r="29" spans="1:14" ht="15.5">
      <c r="M29" s="11"/>
      <c r="N29" s="13"/>
    </row>
    <row r="30" spans="1:14" ht="15.5">
      <c r="M30" s="11"/>
      <c r="N30" s="13"/>
    </row>
    <row r="31" spans="1:14" ht="15.5">
      <c r="M31" s="11"/>
      <c r="N31" s="13"/>
    </row>
    <row r="32" spans="1:14" ht="15.5">
      <c r="M32" s="11"/>
      <c r="N32" s="13"/>
    </row>
    <row r="33" spans="13:14" ht="15.5">
      <c r="M33" s="11"/>
      <c r="N33" s="13"/>
    </row>
    <row r="34" spans="13:14" ht="15.5">
      <c r="M34" s="11"/>
      <c r="N34" s="13"/>
    </row>
    <row r="35" spans="13:14" ht="15.5">
      <c r="M35" s="11"/>
      <c r="N35" s="13"/>
    </row>
    <row r="36" spans="13:14" ht="15.5">
      <c r="M36" s="11"/>
      <c r="N36" s="13"/>
    </row>
    <row r="37" spans="13:14" ht="15.5">
      <c r="M37" s="11"/>
      <c r="N37" s="13"/>
    </row>
    <row r="38" spans="13:14" ht="15.5">
      <c r="M38" s="22"/>
      <c r="N38" s="13"/>
    </row>
    <row r="39" spans="13:14" ht="15.5">
      <c r="M39" s="11"/>
      <c r="N39" s="13"/>
    </row>
    <row r="40" spans="13:14" ht="15.5">
      <c r="M40" s="11"/>
      <c r="N40" s="13"/>
    </row>
    <row r="41" spans="13:14" ht="15.5">
      <c r="M41" s="11"/>
      <c r="N41" s="13"/>
    </row>
    <row r="42" spans="13:14" ht="15.5">
      <c r="M42" s="11"/>
      <c r="N42" s="13"/>
    </row>
    <row r="43" spans="13:14" ht="15.5">
      <c r="M43" s="11"/>
      <c r="N43" s="13"/>
    </row>
    <row r="44" spans="13:14" ht="15.5">
      <c r="M44" s="11"/>
      <c r="N44" s="13"/>
    </row>
    <row r="45" spans="13:14" ht="15.5">
      <c r="M45" s="11"/>
      <c r="N45" s="13"/>
    </row>
    <row r="46" spans="13:14" ht="15.5">
      <c r="M46" s="11"/>
      <c r="N46" s="13"/>
    </row>
    <row r="47" spans="13:14" ht="15.5">
      <c r="M47" s="11"/>
      <c r="N47" s="13"/>
    </row>
    <row r="48" spans="13:14" ht="15.5">
      <c r="M48" s="11"/>
      <c r="N48" s="13"/>
    </row>
    <row r="49" spans="13:14" ht="15.5">
      <c r="M49" s="11"/>
      <c r="N49" s="13"/>
    </row>
    <row r="50" spans="13:14" ht="15.5">
      <c r="M50" s="11"/>
      <c r="N50" s="13"/>
    </row>
    <row r="51" spans="13:14" ht="15.5">
      <c r="M51" s="11"/>
      <c r="N51" s="13"/>
    </row>
    <row r="52" spans="13:14" ht="15.5">
      <c r="M52" s="11"/>
      <c r="N52" s="13"/>
    </row>
    <row r="53" spans="13:14" ht="15.5">
      <c r="M53" s="11"/>
      <c r="N53" s="13"/>
    </row>
    <row r="54" spans="13:14" ht="15.5">
      <c r="M54" s="11"/>
      <c r="N54" s="13"/>
    </row>
    <row r="55" spans="13:14" ht="15.5">
      <c r="M55" s="11"/>
      <c r="N55" s="13"/>
    </row>
    <row r="56" spans="13:14" ht="15.5">
      <c r="M56" s="11"/>
      <c r="N56" s="13"/>
    </row>
    <row r="57" spans="13:14" ht="15.5">
      <c r="M57" s="11"/>
      <c r="N57" s="13"/>
    </row>
    <row r="58" spans="13:14" ht="15.5">
      <c r="M58" s="11"/>
      <c r="N58" s="13"/>
    </row>
    <row r="59" spans="13:14" ht="15.5">
      <c r="M59" s="11"/>
      <c r="N59" s="13"/>
    </row>
    <row r="60" spans="13:14" ht="15.5">
      <c r="M60" s="11"/>
      <c r="N60" s="13"/>
    </row>
    <row r="61" spans="13:14" ht="15.5">
      <c r="M61" s="22"/>
      <c r="N61" s="13"/>
    </row>
    <row r="62" spans="13:14" ht="15.5">
      <c r="M62" s="11"/>
      <c r="N62" s="13"/>
    </row>
    <row r="63" spans="13:14" ht="15.5">
      <c r="M63" s="11"/>
      <c r="N63" s="13"/>
    </row>
    <row r="64" spans="13:14" ht="15.5">
      <c r="M64" s="11"/>
      <c r="N64" s="13"/>
    </row>
    <row r="65" spans="13:14" ht="15.5">
      <c r="M65" s="11"/>
      <c r="N65" s="13"/>
    </row>
    <row r="66" spans="13:14" ht="15.5">
      <c r="M66" s="11"/>
      <c r="N66" s="13"/>
    </row>
    <row r="67" spans="13:14" ht="15.5">
      <c r="M67" s="11"/>
      <c r="N67" s="13"/>
    </row>
    <row r="68" spans="13:14" ht="15.5">
      <c r="M68" s="11"/>
      <c r="N68" s="13"/>
    </row>
    <row r="69" spans="13:14" ht="15.5">
      <c r="M69" s="11"/>
      <c r="N69" s="13"/>
    </row>
    <row r="70" spans="13:14" ht="15.5">
      <c r="M70" s="11"/>
      <c r="N70" s="13"/>
    </row>
    <row r="71" spans="13:14" ht="15.5">
      <c r="M71" s="11"/>
      <c r="N71" s="13"/>
    </row>
    <row r="72" spans="13:14" ht="15.5">
      <c r="M72" s="11"/>
      <c r="N72" s="13"/>
    </row>
    <row r="73" spans="13:14" ht="15.5">
      <c r="M73" s="11"/>
      <c r="N73" s="13"/>
    </row>
    <row r="74" spans="13:14" ht="15.5">
      <c r="M74" s="11"/>
      <c r="N74" s="13"/>
    </row>
    <row r="75" spans="13:14" ht="15.5">
      <c r="M75" s="11"/>
      <c r="N75" s="13"/>
    </row>
    <row r="76" spans="13:14" ht="15.5">
      <c r="M76" s="11"/>
      <c r="N76" s="13"/>
    </row>
    <row r="77" spans="13:14" ht="15.5">
      <c r="M77" s="11"/>
      <c r="N77" s="13"/>
    </row>
    <row r="78" spans="13:14" ht="15.5">
      <c r="M78" s="11"/>
      <c r="N78" s="13"/>
    </row>
    <row r="79" spans="13:14" ht="15.5">
      <c r="M79" s="11"/>
      <c r="N79" s="13"/>
    </row>
    <row r="80" spans="13:14" ht="15.5">
      <c r="M80" s="11"/>
      <c r="N80" s="13"/>
    </row>
    <row r="81" spans="13:14" ht="15.5">
      <c r="M81" s="11"/>
      <c r="N81" s="13"/>
    </row>
    <row r="82" spans="13:14" ht="15.5">
      <c r="M82" s="11"/>
      <c r="N82" s="13"/>
    </row>
    <row r="83" spans="13:14" ht="15.5">
      <c r="M83" s="11"/>
      <c r="N83" s="13"/>
    </row>
    <row r="84" spans="13:14" ht="15.5">
      <c r="M84" s="11"/>
      <c r="N84" s="13"/>
    </row>
    <row r="85" spans="13:14" ht="15.5">
      <c r="M85" s="11"/>
      <c r="N85" s="13"/>
    </row>
    <row r="86" spans="13:14" ht="15.5">
      <c r="M86" s="11"/>
      <c r="N86" s="13"/>
    </row>
    <row r="87" spans="13:14" ht="15.5">
      <c r="M87" s="11"/>
      <c r="N87" s="13"/>
    </row>
    <row r="88" spans="13:14" ht="15.5">
      <c r="M88" s="11"/>
      <c r="N88" s="13"/>
    </row>
    <row r="89" spans="13:14" ht="15.5">
      <c r="M89" s="11"/>
      <c r="N89" s="13"/>
    </row>
    <row r="90" spans="13:14" ht="15.5">
      <c r="M90" s="11"/>
      <c r="N90" s="13"/>
    </row>
    <row r="91" spans="13:14" ht="15.5">
      <c r="M91" s="11"/>
      <c r="N91" s="13"/>
    </row>
    <row r="92" spans="13:14" ht="15.5">
      <c r="M92" s="11"/>
      <c r="N92" s="13"/>
    </row>
    <row r="93" spans="13:14" ht="15.5">
      <c r="M93" s="11"/>
      <c r="N93" s="13"/>
    </row>
    <row r="94" spans="13:14" ht="15.5">
      <c r="M94" s="11"/>
      <c r="N94" s="13"/>
    </row>
    <row r="95" spans="13:14" ht="15.5">
      <c r="M95" s="11"/>
      <c r="N95" s="13"/>
    </row>
    <row r="96" spans="13:14" ht="15.5">
      <c r="M96" s="11"/>
      <c r="N96" s="13"/>
    </row>
    <row r="97" spans="13:14" ht="15.5">
      <c r="M97" s="11"/>
      <c r="N97" s="13"/>
    </row>
    <row r="98" spans="13:14" ht="15.5">
      <c r="M98" s="11"/>
      <c r="N98" s="13"/>
    </row>
    <row r="99" spans="13:14" ht="15.5">
      <c r="M99" s="11"/>
      <c r="N99" s="13"/>
    </row>
    <row r="100" spans="13:14" ht="15.5">
      <c r="M100" s="11"/>
      <c r="N100" s="13"/>
    </row>
    <row r="101" spans="13:14" ht="15.5">
      <c r="M101" s="11"/>
      <c r="N101" s="13"/>
    </row>
    <row r="102" spans="13:14" ht="15.5">
      <c r="M102" s="11"/>
      <c r="N102" s="13"/>
    </row>
    <row r="103" spans="13:14" ht="15.5">
      <c r="M103" s="11"/>
      <c r="N103" s="13"/>
    </row>
    <row r="104" spans="13:14" ht="15.5">
      <c r="M104" s="11"/>
      <c r="N104" s="13"/>
    </row>
    <row r="105" spans="13:14" ht="15.5">
      <c r="M105" s="11"/>
      <c r="N105" s="13"/>
    </row>
    <row r="106" spans="13:14" ht="15.5">
      <c r="M106" s="11"/>
      <c r="N106" s="13"/>
    </row>
    <row r="107" spans="13:14" ht="15.5">
      <c r="M107" s="11"/>
      <c r="N107" s="13"/>
    </row>
    <row r="108" spans="13:14" ht="15.5">
      <c r="M108" s="11"/>
      <c r="N108" s="13"/>
    </row>
    <row r="109" spans="13:14" ht="15.5">
      <c r="M109" s="11"/>
      <c r="N109" s="13"/>
    </row>
    <row r="110" spans="13:14" ht="15.5">
      <c r="M110" s="11"/>
      <c r="N110" s="13"/>
    </row>
    <row r="111" spans="13:14" ht="15.5">
      <c r="M111" s="11"/>
      <c r="N111" s="13"/>
    </row>
    <row r="112" spans="13:14" ht="15.5">
      <c r="M112" s="11"/>
      <c r="N112" s="13"/>
    </row>
    <row r="113" spans="13:14" ht="15.5">
      <c r="M113" s="11"/>
      <c r="N113" s="13"/>
    </row>
    <row r="114" spans="13:14" ht="15.5">
      <c r="M114" s="11"/>
      <c r="N114" s="13"/>
    </row>
    <row r="115" spans="13:14" ht="15.5">
      <c r="M115" s="11"/>
      <c r="N115" s="13"/>
    </row>
    <row r="116" spans="13:14" ht="15.5">
      <c r="M116" s="11"/>
      <c r="N116" s="13"/>
    </row>
    <row r="117" spans="13:14" ht="15.5">
      <c r="M117" s="11"/>
      <c r="N117" s="13"/>
    </row>
    <row r="118" spans="13:14" ht="15.5">
      <c r="M118" s="11"/>
      <c r="N118" s="13"/>
    </row>
    <row r="119" spans="13:14" ht="15.5">
      <c r="M119" s="11"/>
      <c r="N119" s="13"/>
    </row>
    <row r="120" spans="13:14" ht="15.5">
      <c r="M120" s="11"/>
      <c r="N120" s="13"/>
    </row>
    <row r="121" spans="13:14" ht="15.5">
      <c r="N121" s="13"/>
    </row>
    <row r="122" spans="13:14" ht="15.5">
      <c r="N122" s="13"/>
    </row>
    <row r="123" spans="13:14" ht="15.5">
      <c r="N123" s="13"/>
    </row>
    <row r="124" spans="13:14" ht="15.5">
      <c r="N124" s="13"/>
    </row>
    <row r="125" spans="13:14" ht="15.5">
      <c r="N125" s="13"/>
    </row>
    <row r="126" spans="13:14" ht="15.5">
      <c r="N126" s="13"/>
    </row>
    <row r="127" spans="13:14" ht="15.5">
      <c r="N127" s="13"/>
    </row>
    <row r="128" spans="13:14" ht="15.5">
      <c r="N128" s="13"/>
    </row>
    <row r="129" spans="14:14" ht="15.5">
      <c r="N129" s="13"/>
    </row>
    <row r="130" spans="14:14" ht="15.5">
      <c r="N130" s="13"/>
    </row>
    <row r="131" spans="14:14" ht="15.5">
      <c r="N131" s="13"/>
    </row>
    <row r="132" spans="14:14" ht="15.5">
      <c r="N132" s="13"/>
    </row>
    <row r="133" spans="14:14" ht="15.5">
      <c r="N133" s="13"/>
    </row>
    <row r="134" spans="14:14" ht="15.5">
      <c r="N134" s="13"/>
    </row>
  </sheetData>
  <autoFilter ref="A1:D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2019-05-03T18:48:29Z</dcterms:created>
  <dcterms:modified xsi:type="dcterms:W3CDTF">2019-05-03T18:51:26Z</dcterms:modified>
</cp:coreProperties>
</file>